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atha\Advisory Board Dropbox\AB Focus Areas\CSOs\Outreach - EO-AB-Public\Team Dashboard\"/>
    </mc:Choice>
  </mc:AlternateContent>
  <xr:revisionPtr revIDLastSave="0" documentId="8_{9F9461FA-83C7-44A8-BAA7-9D2833F77417}" xr6:coauthVersionLast="47" xr6:coauthVersionMax="47" xr10:uidLastSave="{00000000-0000-0000-0000-000000000000}"/>
  <workbookProtection workbookAlgorithmName="SHA-512" workbookHashValue="AMeIey93CZH/S7FOLO+TxPydCuI135XjDcbi56aY/JB7x0+JA1TDEirYMThuZlBGDqZURAVLhws4aXmXXNlt5A==" workbookSaltValue="nl7fj4stcP4paGz2SGZZyA==" workbookSpinCount="100000" lockStructure="1"/>
  <bookViews>
    <workbookView xWindow="-120" yWindow="-120" windowWidth="24240" windowHeight="13020" xr2:uid="{E917CC9C-C09D-4689-8FA1-F79147C33C03}"/>
  </bookViews>
  <sheets>
    <sheet name="Dashboard" sheetId="21" r:id="rId1"/>
    <sheet name="Comparison Table" sheetId="22" r:id="rId2"/>
    <sheet name="CSO Cost by Fiscal Year" sheetId="27" r:id="rId3"/>
    <sheet name="Dashboard Helper" sheetId="23" state="hidden" r:id="rId4"/>
    <sheet name="Dashboard Helper (2)" sheetId="28" state="hidden" r:id="rId5"/>
    <sheet name="Future Storm Plan" sheetId="24" state="hidden" r:id="rId6"/>
    <sheet name="Extreme Storm Plan" sheetId="25" state="hidden" r:id="rId7"/>
    <sheet name="Debt Service to 2072 (MWRA)" sheetId="26" state="hidden" r:id="rId8"/>
  </sheets>
  <definedNames>
    <definedName name="_xlnm.Print_Area" localSheetId="0">Dashboard!$B$1:$L$44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28" l="1"/>
  <c r="C8" i="28"/>
  <c r="C9" i="28"/>
  <c r="C10" i="28"/>
  <c r="C11" i="28"/>
  <c r="C12" i="28"/>
  <c r="C13" i="28"/>
  <c r="C14" i="28"/>
  <c r="C15" i="28"/>
  <c r="C16" i="28"/>
  <c r="C17" i="28"/>
  <c r="C18" i="28"/>
  <c r="C19" i="28"/>
  <c r="C20" i="28"/>
  <c r="C21" i="28"/>
  <c r="C22" i="28"/>
  <c r="C23" i="28"/>
  <c r="C24" i="28"/>
  <c r="C25" i="28"/>
  <c r="C26" i="28"/>
  <c r="C27" i="28"/>
  <c r="C28" i="28"/>
  <c r="C29" i="28"/>
  <c r="C30" i="28"/>
  <c r="C31" i="28"/>
  <c r="C32" i="28"/>
  <c r="C33" i="28"/>
  <c r="C34" i="28"/>
  <c r="C35" i="28"/>
  <c r="C36" i="28"/>
  <c r="C37" i="28"/>
  <c r="C38" i="28"/>
  <c r="C39" i="28"/>
  <c r="C40" i="28"/>
  <c r="C41" i="28"/>
  <c r="C42" i="28"/>
  <c r="C43" i="28"/>
  <c r="C44" i="28"/>
  <c r="C45" i="28"/>
  <c r="C46" i="28"/>
  <c r="C47" i="28"/>
  <c r="C48" i="28"/>
  <c r="C49" i="28"/>
  <c r="C6" i="28"/>
  <c r="B7" i="28"/>
  <c r="B8" i="28"/>
  <c r="B9" i="28"/>
  <c r="B10" i="28"/>
  <c r="B11" i="28"/>
  <c r="B12" i="28"/>
  <c r="B13" i="28"/>
  <c r="B14" i="28"/>
  <c r="B15" i="28"/>
  <c r="B16" i="28"/>
  <c r="B17" i="28"/>
  <c r="B18" i="28"/>
  <c r="B19" i="28"/>
  <c r="B20" i="28"/>
  <c r="B21" i="28"/>
  <c r="B22" i="28"/>
  <c r="B23" i="28"/>
  <c r="B24" i="28"/>
  <c r="B25" i="28"/>
  <c r="B26" i="28"/>
  <c r="B27" i="28"/>
  <c r="B28" i="28"/>
  <c r="B29" i="28"/>
  <c r="B30" i="28"/>
  <c r="B31" i="28"/>
  <c r="B32" i="28"/>
  <c r="B33" i="28"/>
  <c r="B34" i="28"/>
  <c r="B35" i="28"/>
  <c r="B36" i="28"/>
  <c r="B37" i="28"/>
  <c r="B38" i="28"/>
  <c r="B39" i="28"/>
  <c r="B40" i="28"/>
  <c r="B41" i="28"/>
  <c r="B42" i="28"/>
  <c r="B43" i="28"/>
  <c r="B44" i="28"/>
  <c r="B45" i="28"/>
  <c r="B46" i="28"/>
  <c r="B47" i="28"/>
  <c r="B48" i="28"/>
  <c r="B49" i="28"/>
  <c r="B6" i="28"/>
  <c r="M49" i="28"/>
  <c r="I49" i="28" s="1"/>
  <c r="L49" i="28"/>
  <c r="H49" i="28" s="1"/>
  <c r="I48" i="28"/>
  <c r="H48" i="28"/>
  <c r="I47" i="28"/>
  <c r="H47" i="28"/>
  <c r="I46" i="28"/>
  <c r="H46" i="28"/>
  <c r="I45" i="28"/>
  <c r="H45" i="28"/>
  <c r="I44" i="28"/>
  <c r="H44" i="28"/>
  <c r="I43" i="28"/>
  <c r="H43" i="28"/>
  <c r="I42" i="28"/>
  <c r="H42" i="28"/>
  <c r="I41" i="28"/>
  <c r="H41" i="28"/>
  <c r="I40" i="28"/>
  <c r="H40" i="28"/>
  <c r="I39" i="28"/>
  <c r="H39" i="28"/>
  <c r="I38" i="28"/>
  <c r="H38" i="28"/>
  <c r="I37" i="28"/>
  <c r="H37" i="28"/>
  <c r="I36" i="28"/>
  <c r="H36" i="28"/>
  <c r="I35" i="28"/>
  <c r="H35" i="28"/>
  <c r="I34" i="28"/>
  <c r="H34" i="28"/>
  <c r="I33" i="28"/>
  <c r="H33" i="28"/>
  <c r="I32" i="28"/>
  <c r="H32" i="28"/>
  <c r="I31" i="28"/>
  <c r="H31" i="28"/>
  <c r="I30" i="28"/>
  <c r="H30" i="28"/>
  <c r="I29" i="28"/>
  <c r="H29" i="28"/>
  <c r="I28" i="28"/>
  <c r="H28" i="28"/>
  <c r="I27" i="28"/>
  <c r="H27" i="28"/>
  <c r="I26" i="28"/>
  <c r="H26" i="28"/>
  <c r="I25" i="28"/>
  <c r="H25" i="28"/>
  <c r="I24" i="28"/>
  <c r="H24" i="28"/>
  <c r="I23" i="28"/>
  <c r="H23" i="28"/>
  <c r="I22" i="28"/>
  <c r="H22" i="28"/>
  <c r="I21" i="28"/>
  <c r="H21" i="28"/>
  <c r="I20" i="28"/>
  <c r="H20" i="28"/>
  <c r="I19" i="28"/>
  <c r="H19" i="28"/>
  <c r="I18" i="28"/>
  <c r="H18" i="28"/>
  <c r="I17" i="28"/>
  <c r="H17" i="28"/>
  <c r="I16" i="28"/>
  <c r="H16" i="28"/>
  <c r="I15" i="28"/>
  <c r="H15" i="28"/>
  <c r="I14" i="28"/>
  <c r="H14" i="28"/>
  <c r="I13" i="28"/>
  <c r="H13" i="28"/>
  <c r="I12" i="28"/>
  <c r="H12" i="28"/>
  <c r="I11" i="28"/>
  <c r="H11" i="28"/>
  <c r="I10" i="28"/>
  <c r="H10" i="28"/>
  <c r="I9" i="28"/>
  <c r="H9" i="28"/>
  <c r="I8" i="28"/>
  <c r="H8" i="28"/>
  <c r="I7" i="28"/>
  <c r="H7" i="28"/>
  <c r="I6" i="28"/>
  <c r="H6" i="28"/>
  <c r="E5" i="27" a="1"/>
  <c r="E5" i="27" s="1"/>
  <c r="E6" i="27" a="1"/>
  <c r="E6" i="27" s="1"/>
  <c r="E7" i="27" a="1"/>
  <c r="E7" i="27" s="1"/>
  <c r="E8" i="27" a="1"/>
  <c r="E8" i="27" s="1"/>
  <c r="E9" i="27" a="1"/>
  <c r="E9" i="27" s="1"/>
  <c r="E10" i="27" a="1"/>
  <c r="E10" i="27" s="1"/>
  <c r="E11" i="27" a="1"/>
  <c r="E11" i="27" s="1"/>
  <c r="E12" i="27" a="1"/>
  <c r="E12" i="27" s="1"/>
  <c r="E13" i="27" a="1"/>
  <c r="E13" i="27" s="1"/>
  <c r="E14" i="27" a="1"/>
  <c r="E14" i="27" s="1"/>
  <c r="E15" i="27" a="1"/>
  <c r="E15" i="27" s="1"/>
  <c r="E16" i="27" a="1"/>
  <c r="E16" i="27" s="1"/>
  <c r="E17" i="27" a="1"/>
  <c r="E17" i="27" s="1"/>
  <c r="E18" i="27" a="1"/>
  <c r="E18" i="27" s="1"/>
  <c r="E19" i="27" a="1"/>
  <c r="E19" i="27" s="1"/>
  <c r="E20" i="27" a="1"/>
  <c r="E20" i="27" s="1"/>
  <c r="E21" i="27" a="1"/>
  <c r="E21" i="27" s="1"/>
  <c r="E22" i="27" a="1"/>
  <c r="E22" i="27" s="1"/>
  <c r="E23" i="27" a="1"/>
  <c r="E23" i="27" s="1"/>
  <c r="E24" i="27" a="1"/>
  <c r="E24" i="27" s="1"/>
  <c r="E25" i="27" a="1"/>
  <c r="E25" i="27" s="1"/>
  <c r="E26" i="27" a="1"/>
  <c r="E26" i="27" s="1"/>
  <c r="E27" i="27" a="1"/>
  <c r="E27" i="27" s="1"/>
  <c r="E28" i="27" a="1"/>
  <c r="E28" i="27" s="1"/>
  <c r="E29" i="27" a="1"/>
  <c r="E29" i="27" s="1"/>
  <c r="E30" i="27" a="1"/>
  <c r="E30" i="27" s="1"/>
  <c r="E31" i="27" a="1"/>
  <c r="E31" i="27" s="1"/>
  <c r="E32" i="27" a="1"/>
  <c r="E32" i="27" s="1"/>
  <c r="E33" i="27" a="1"/>
  <c r="E33" i="27" s="1"/>
  <c r="E34" i="27" a="1"/>
  <c r="E34" i="27" s="1"/>
  <c r="E35" i="27" a="1"/>
  <c r="E35" i="27" s="1"/>
  <c r="E36" i="27" a="1"/>
  <c r="E36" i="27" s="1"/>
  <c r="E37" i="27" a="1"/>
  <c r="E37" i="27" s="1"/>
  <c r="E38" i="27" a="1"/>
  <c r="E38" i="27" s="1"/>
  <c r="E39" i="27" a="1"/>
  <c r="E39" i="27" s="1"/>
  <c r="E40" i="27" a="1"/>
  <c r="E40" i="27" s="1"/>
  <c r="E41" i="27" a="1"/>
  <c r="E41" i="27" s="1"/>
  <c r="E42" i="27" a="1"/>
  <c r="E42" i="27" s="1"/>
  <c r="E43" i="27" a="1"/>
  <c r="E43" i="27" s="1"/>
  <c r="E44" i="27" a="1"/>
  <c r="E44" i="27" s="1"/>
  <c r="E45" i="27" a="1"/>
  <c r="E45" i="27" s="1"/>
  <c r="E46" i="27" a="1"/>
  <c r="E46" i="27" s="1"/>
  <c r="E47" i="27" a="1"/>
  <c r="E47" i="27" s="1"/>
  <c r="E4" i="27" a="1"/>
  <c r="E4" i="27" s="1"/>
  <c r="B5" i="27" a="1"/>
  <c r="B5" i="27" s="1"/>
  <c r="B6" i="27" a="1"/>
  <c r="B6" i="27" s="1"/>
  <c r="B7" i="27" a="1"/>
  <c r="B7" i="27" s="1"/>
  <c r="B8" i="27" a="1"/>
  <c r="B8" i="27" s="1"/>
  <c r="B9" i="27" a="1"/>
  <c r="B9" i="27" s="1"/>
  <c r="B10" i="27" a="1"/>
  <c r="B10" i="27" s="1"/>
  <c r="B11" i="27" a="1"/>
  <c r="B11" i="27" s="1"/>
  <c r="B12" i="27" a="1"/>
  <c r="B12" i="27" s="1"/>
  <c r="B13" i="27" a="1"/>
  <c r="B13" i="27" s="1"/>
  <c r="B14" i="27" a="1"/>
  <c r="B14" i="27" s="1"/>
  <c r="B15" i="27" a="1"/>
  <c r="B15" i="27" s="1"/>
  <c r="B16" i="27" a="1"/>
  <c r="B16" i="27" s="1"/>
  <c r="B17" i="27" a="1"/>
  <c r="B17" i="27" s="1"/>
  <c r="B18" i="27" a="1"/>
  <c r="B18" i="27" s="1"/>
  <c r="B19" i="27" a="1"/>
  <c r="B19" i="27" s="1"/>
  <c r="B20" i="27" a="1"/>
  <c r="B20" i="27" s="1"/>
  <c r="B21" i="27" a="1"/>
  <c r="B21" i="27" s="1"/>
  <c r="B22" i="27" a="1"/>
  <c r="B22" i="27" s="1"/>
  <c r="B23" i="27" a="1"/>
  <c r="B23" i="27" s="1"/>
  <c r="B24" i="27" a="1"/>
  <c r="B24" i="27" s="1"/>
  <c r="B25" i="27" a="1"/>
  <c r="B25" i="27" s="1"/>
  <c r="B26" i="27" a="1"/>
  <c r="B26" i="27" s="1"/>
  <c r="B27" i="27" a="1"/>
  <c r="B27" i="27" s="1"/>
  <c r="B28" i="27" a="1"/>
  <c r="B28" i="27" s="1"/>
  <c r="B29" i="27" a="1"/>
  <c r="B29" i="27" s="1"/>
  <c r="B30" i="27" a="1"/>
  <c r="B30" i="27" s="1"/>
  <c r="B31" i="27" a="1"/>
  <c r="B31" i="27" s="1"/>
  <c r="B32" i="27" a="1"/>
  <c r="B32" i="27" s="1"/>
  <c r="B33" i="27" a="1"/>
  <c r="B33" i="27" s="1"/>
  <c r="B34" i="27" a="1"/>
  <c r="B34" i="27" s="1"/>
  <c r="B35" i="27" a="1"/>
  <c r="B35" i="27" s="1"/>
  <c r="B36" i="27" a="1"/>
  <c r="B36" i="27" s="1"/>
  <c r="B37" i="27" a="1"/>
  <c r="B37" i="27" s="1"/>
  <c r="B38" i="27" a="1"/>
  <c r="B38" i="27" s="1"/>
  <c r="B39" i="27" a="1"/>
  <c r="B39" i="27" s="1"/>
  <c r="B40" i="27" a="1"/>
  <c r="B40" i="27" s="1"/>
  <c r="B41" i="27" a="1"/>
  <c r="B41" i="27" s="1"/>
  <c r="B42" i="27" a="1"/>
  <c r="B42" i="27" s="1"/>
  <c r="B43" i="27" a="1"/>
  <c r="B43" i="27" s="1"/>
  <c r="B44" i="27" a="1"/>
  <c r="B44" i="27" s="1"/>
  <c r="B45" i="27" a="1"/>
  <c r="B45" i="27" s="1"/>
  <c r="B46" i="27" a="1"/>
  <c r="B46" i="27" s="1"/>
  <c r="B47" i="27" a="1"/>
  <c r="B47" i="27" s="1"/>
  <c r="B4" i="27" a="1"/>
  <c r="B4" i="27" s="1"/>
  <c r="A4" i="27" a="1"/>
  <c r="A4" i="27" s="1"/>
  <c r="H7" i="23"/>
  <c r="H8" i="23"/>
  <c r="H9" i="23"/>
  <c r="H10" i="23"/>
  <c r="H11" i="23"/>
  <c r="H12" i="23"/>
  <c r="H13" i="23"/>
  <c r="H14" i="23"/>
  <c r="H15" i="23"/>
  <c r="H16" i="23"/>
  <c r="H17" i="23"/>
  <c r="H18" i="23"/>
  <c r="H19" i="23"/>
  <c r="H20" i="23"/>
  <c r="H21" i="23"/>
  <c r="H22" i="23"/>
  <c r="H23" i="23"/>
  <c r="H24" i="23"/>
  <c r="H25" i="23"/>
  <c r="H26" i="23"/>
  <c r="H27" i="23"/>
  <c r="H28" i="23"/>
  <c r="H29" i="23"/>
  <c r="H30" i="23"/>
  <c r="H31" i="23"/>
  <c r="H32" i="23"/>
  <c r="H33" i="23"/>
  <c r="H34" i="23"/>
  <c r="H35" i="23"/>
  <c r="H36" i="23"/>
  <c r="H37" i="23"/>
  <c r="H38" i="23"/>
  <c r="H39" i="23"/>
  <c r="H40" i="23"/>
  <c r="H41" i="23"/>
  <c r="H42" i="23"/>
  <c r="H43" i="23"/>
  <c r="H44" i="23"/>
  <c r="H45" i="23"/>
  <c r="H46" i="23"/>
  <c r="H47" i="23"/>
  <c r="H48" i="23"/>
  <c r="H49" i="23"/>
  <c r="I7" i="23"/>
  <c r="I8" i="23"/>
  <c r="I9" i="23"/>
  <c r="I10" i="23"/>
  <c r="I11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I28" i="23"/>
  <c r="I29" i="23"/>
  <c r="I30" i="23"/>
  <c r="I31" i="23"/>
  <c r="I32" i="23"/>
  <c r="I33" i="23"/>
  <c r="I34" i="23"/>
  <c r="I35" i="23"/>
  <c r="I36" i="23"/>
  <c r="I37" i="23"/>
  <c r="I38" i="23"/>
  <c r="I39" i="23"/>
  <c r="I40" i="23"/>
  <c r="I41" i="23"/>
  <c r="I42" i="23"/>
  <c r="I43" i="23"/>
  <c r="I44" i="23"/>
  <c r="I45" i="23"/>
  <c r="I46" i="23"/>
  <c r="I47" i="23"/>
  <c r="I48" i="23"/>
  <c r="I49" i="23"/>
  <c r="I6" i="23"/>
  <c r="H6" i="23"/>
  <c r="B36" i="25"/>
  <c r="C36" i="25"/>
  <c r="D36" i="25"/>
  <c r="E36" i="25"/>
  <c r="F36" i="25"/>
  <c r="G36" i="25"/>
  <c r="H36" i="25"/>
  <c r="I36" i="25"/>
  <c r="J36" i="25"/>
  <c r="K36" i="25"/>
  <c r="L36" i="25"/>
  <c r="M36" i="25"/>
  <c r="N36" i="25"/>
  <c r="O36" i="25"/>
  <c r="P36" i="25"/>
  <c r="Q36" i="25"/>
  <c r="R36" i="25"/>
  <c r="S36" i="25"/>
  <c r="T36" i="25"/>
  <c r="U36" i="25"/>
  <c r="V36" i="25"/>
  <c r="W36" i="25"/>
  <c r="X36" i="25"/>
  <c r="Y36" i="25"/>
  <c r="Z36" i="25"/>
  <c r="AA36" i="25"/>
  <c r="AB36" i="25"/>
  <c r="AC36" i="25"/>
  <c r="AD36" i="25"/>
  <c r="AE36" i="25"/>
  <c r="AF36" i="25"/>
  <c r="AG36" i="25"/>
  <c r="AH36" i="25"/>
  <c r="AI36" i="25"/>
  <c r="AJ36" i="25"/>
  <c r="AK36" i="25"/>
  <c r="AL36" i="25"/>
  <c r="AM36" i="25"/>
  <c r="AN36" i="25"/>
  <c r="AO36" i="25"/>
  <c r="AP36" i="25"/>
  <c r="AQ36" i="25"/>
  <c r="AR36" i="25"/>
  <c r="B37" i="25"/>
  <c r="C37" i="25"/>
  <c r="D37" i="25"/>
  <c r="E37" i="25"/>
  <c r="F37" i="25"/>
  <c r="G37" i="25"/>
  <c r="H37" i="25"/>
  <c r="I37" i="25"/>
  <c r="J37" i="25"/>
  <c r="K37" i="25"/>
  <c r="L37" i="25"/>
  <c r="M37" i="25"/>
  <c r="N37" i="25"/>
  <c r="O37" i="25"/>
  <c r="P37" i="25"/>
  <c r="Q37" i="25"/>
  <c r="R37" i="25"/>
  <c r="S37" i="25"/>
  <c r="T37" i="25"/>
  <c r="U37" i="25"/>
  <c r="V37" i="25"/>
  <c r="W37" i="25"/>
  <c r="X37" i="25"/>
  <c r="Y37" i="25"/>
  <c r="Z37" i="25"/>
  <c r="AA37" i="25"/>
  <c r="AB37" i="25"/>
  <c r="AC37" i="25"/>
  <c r="AD37" i="25"/>
  <c r="AE37" i="25"/>
  <c r="AF37" i="25"/>
  <c r="AG37" i="25"/>
  <c r="AH37" i="25"/>
  <c r="AI37" i="25"/>
  <c r="AJ37" i="25"/>
  <c r="AK37" i="25"/>
  <c r="AL37" i="25"/>
  <c r="AM37" i="25"/>
  <c r="AN37" i="25"/>
  <c r="AO37" i="25"/>
  <c r="AP37" i="25"/>
  <c r="AQ37" i="25"/>
  <c r="AR37" i="25"/>
  <c r="B38" i="25"/>
  <c r="C38" i="25"/>
  <c r="D38" i="25"/>
  <c r="E38" i="25"/>
  <c r="F38" i="25"/>
  <c r="G38" i="25"/>
  <c r="H38" i="25"/>
  <c r="I38" i="25"/>
  <c r="J38" i="25"/>
  <c r="K38" i="25"/>
  <c r="L38" i="25"/>
  <c r="M38" i="25"/>
  <c r="N38" i="25"/>
  <c r="O38" i="25"/>
  <c r="P38" i="25"/>
  <c r="Q38" i="25"/>
  <c r="R38" i="25"/>
  <c r="S38" i="25"/>
  <c r="T38" i="25"/>
  <c r="U38" i="25"/>
  <c r="V38" i="25"/>
  <c r="W38" i="25"/>
  <c r="X38" i="25"/>
  <c r="Y38" i="25"/>
  <c r="Z38" i="25"/>
  <c r="AA38" i="25"/>
  <c r="AB38" i="25"/>
  <c r="AC38" i="25"/>
  <c r="AD38" i="25"/>
  <c r="AE38" i="25"/>
  <c r="AF38" i="25"/>
  <c r="AG38" i="25"/>
  <c r="AH38" i="25"/>
  <c r="AI38" i="25"/>
  <c r="AJ38" i="25"/>
  <c r="AK38" i="25"/>
  <c r="AL38" i="25"/>
  <c r="AM38" i="25"/>
  <c r="AN38" i="25"/>
  <c r="AO38" i="25"/>
  <c r="AP38" i="25"/>
  <c r="AQ38" i="25"/>
  <c r="AR38" i="25"/>
  <c r="B39" i="25"/>
  <c r="C39" i="25"/>
  <c r="D39" i="25"/>
  <c r="E39" i="25"/>
  <c r="F39" i="25"/>
  <c r="G39" i="25"/>
  <c r="H39" i="25"/>
  <c r="I39" i="25"/>
  <c r="J39" i="25"/>
  <c r="K39" i="25"/>
  <c r="L39" i="25"/>
  <c r="M39" i="25"/>
  <c r="N39" i="25"/>
  <c r="O39" i="25"/>
  <c r="P39" i="25"/>
  <c r="Q39" i="25"/>
  <c r="R39" i="25"/>
  <c r="S39" i="25"/>
  <c r="T39" i="25"/>
  <c r="U39" i="25"/>
  <c r="V39" i="25"/>
  <c r="W39" i="25"/>
  <c r="X39" i="25"/>
  <c r="Y39" i="25"/>
  <c r="Z39" i="25"/>
  <c r="AA39" i="25"/>
  <c r="AB39" i="25"/>
  <c r="AC39" i="25"/>
  <c r="AD39" i="25"/>
  <c r="AE39" i="25"/>
  <c r="AF39" i="25"/>
  <c r="AG39" i="25"/>
  <c r="AH39" i="25"/>
  <c r="AI39" i="25"/>
  <c r="AJ39" i="25"/>
  <c r="AK39" i="25"/>
  <c r="AL39" i="25"/>
  <c r="AM39" i="25"/>
  <c r="AN39" i="25"/>
  <c r="AO39" i="25"/>
  <c r="AP39" i="25"/>
  <c r="AQ39" i="25"/>
  <c r="AR39" i="25"/>
  <c r="B40" i="25"/>
  <c r="C40" i="25"/>
  <c r="D40" i="25"/>
  <c r="E40" i="25"/>
  <c r="F40" i="25"/>
  <c r="G40" i="25"/>
  <c r="H40" i="25"/>
  <c r="I40" i="25"/>
  <c r="J40" i="25"/>
  <c r="K40" i="25"/>
  <c r="L40" i="25"/>
  <c r="M40" i="25"/>
  <c r="N40" i="25"/>
  <c r="O40" i="25"/>
  <c r="P40" i="25"/>
  <c r="Q40" i="25"/>
  <c r="R40" i="25"/>
  <c r="S40" i="25"/>
  <c r="T40" i="25"/>
  <c r="U40" i="25"/>
  <c r="V40" i="25"/>
  <c r="W40" i="25"/>
  <c r="X40" i="25"/>
  <c r="Y40" i="25"/>
  <c r="Z40" i="25"/>
  <c r="AA40" i="25"/>
  <c r="AB40" i="25"/>
  <c r="AC40" i="25"/>
  <c r="AD40" i="25"/>
  <c r="AE40" i="25"/>
  <c r="AF40" i="25"/>
  <c r="AG40" i="25"/>
  <c r="AH40" i="25"/>
  <c r="AI40" i="25"/>
  <c r="AJ40" i="25"/>
  <c r="AK40" i="25"/>
  <c r="AL40" i="25"/>
  <c r="AM40" i="25"/>
  <c r="AN40" i="25"/>
  <c r="AO40" i="25"/>
  <c r="AP40" i="25"/>
  <c r="AQ40" i="25"/>
  <c r="AR40" i="25"/>
  <c r="B41" i="25"/>
  <c r="C41" i="25"/>
  <c r="D41" i="25"/>
  <c r="E41" i="25"/>
  <c r="F41" i="25"/>
  <c r="G41" i="25"/>
  <c r="H41" i="25"/>
  <c r="I41" i="25"/>
  <c r="J41" i="25"/>
  <c r="K41" i="25"/>
  <c r="L41" i="25"/>
  <c r="M41" i="25"/>
  <c r="N41" i="25"/>
  <c r="O41" i="25"/>
  <c r="P41" i="25"/>
  <c r="Q41" i="25"/>
  <c r="R41" i="25"/>
  <c r="S41" i="25"/>
  <c r="T41" i="25"/>
  <c r="U41" i="25"/>
  <c r="V41" i="25"/>
  <c r="W41" i="25"/>
  <c r="X41" i="25"/>
  <c r="Y41" i="25"/>
  <c r="Z41" i="25"/>
  <c r="AA41" i="25"/>
  <c r="AB41" i="25"/>
  <c r="AC41" i="25"/>
  <c r="AD41" i="25"/>
  <c r="AE41" i="25"/>
  <c r="AF41" i="25"/>
  <c r="AG41" i="25"/>
  <c r="AH41" i="25"/>
  <c r="AI41" i="25"/>
  <c r="AJ41" i="25"/>
  <c r="AK41" i="25"/>
  <c r="AL41" i="25"/>
  <c r="AM41" i="25"/>
  <c r="AN41" i="25"/>
  <c r="AO41" i="25"/>
  <c r="AP41" i="25"/>
  <c r="AQ41" i="25"/>
  <c r="AR41" i="25"/>
  <c r="B42" i="25"/>
  <c r="C42" i="25"/>
  <c r="D42" i="25"/>
  <c r="E42" i="25"/>
  <c r="F42" i="25"/>
  <c r="G42" i="25"/>
  <c r="H42" i="25"/>
  <c r="I42" i="25"/>
  <c r="J42" i="25"/>
  <c r="K42" i="25"/>
  <c r="L42" i="25"/>
  <c r="M42" i="25"/>
  <c r="N42" i="25"/>
  <c r="O42" i="25"/>
  <c r="P42" i="25"/>
  <c r="Q42" i="25"/>
  <c r="R42" i="25"/>
  <c r="S42" i="25"/>
  <c r="T42" i="25"/>
  <c r="U42" i="25"/>
  <c r="V42" i="25"/>
  <c r="W42" i="25"/>
  <c r="X42" i="25"/>
  <c r="Y42" i="25"/>
  <c r="Z42" i="25"/>
  <c r="AA42" i="25"/>
  <c r="AB42" i="25"/>
  <c r="AC42" i="25"/>
  <c r="AD42" i="25"/>
  <c r="AE42" i="25"/>
  <c r="AF42" i="25"/>
  <c r="AG42" i="25"/>
  <c r="AH42" i="25"/>
  <c r="AI42" i="25"/>
  <c r="AJ42" i="25"/>
  <c r="AK42" i="25"/>
  <c r="AL42" i="25"/>
  <c r="AM42" i="25"/>
  <c r="AN42" i="25"/>
  <c r="AO42" i="25"/>
  <c r="AP42" i="25"/>
  <c r="AQ42" i="25"/>
  <c r="AR42" i="25"/>
  <c r="B43" i="25"/>
  <c r="C43" i="25"/>
  <c r="D43" i="25"/>
  <c r="E43" i="25"/>
  <c r="F43" i="25"/>
  <c r="G43" i="25"/>
  <c r="H43" i="25"/>
  <c r="I43" i="25"/>
  <c r="J43" i="25"/>
  <c r="K43" i="25"/>
  <c r="L43" i="25"/>
  <c r="M43" i="25"/>
  <c r="N43" i="25"/>
  <c r="O43" i="25"/>
  <c r="P43" i="25"/>
  <c r="Q43" i="25"/>
  <c r="R43" i="25"/>
  <c r="S43" i="25"/>
  <c r="T43" i="25"/>
  <c r="U43" i="25"/>
  <c r="V43" i="25"/>
  <c r="W43" i="25"/>
  <c r="X43" i="25"/>
  <c r="Y43" i="25"/>
  <c r="Z43" i="25"/>
  <c r="AA43" i="25"/>
  <c r="AB43" i="25"/>
  <c r="AC43" i="25"/>
  <c r="AD43" i="25"/>
  <c r="AE43" i="25"/>
  <c r="AF43" i="25"/>
  <c r="AG43" i="25"/>
  <c r="AH43" i="25"/>
  <c r="AI43" i="25"/>
  <c r="AJ43" i="25"/>
  <c r="AK43" i="25"/>
  <c r="AL43" i="25"/>
  <c r="AM43" i="25"/>
  <c r="AN43" i="25"/>
  <c r="AO43" i="25"/>
  <c r="AP43" i="25"/>
  <c r="AQ43" i="25"/>
  <c r="AR43" i="25"/>
  <c r="B44" i="25"/>
  <c r="C44" i="25"/>
  <c r="D44" i="25"/>
  <c r="E44" i="25"/>
  <c r="F44" i="25"/>
  <c r="G44" i="25"/>
  <c r="H44" i="25"/>
  <c r="I44" i="25"/>
  <c r="J44" i="25"/>
  <c r="K44" i="25"/>
  <c r="L44" i="25"/>
  <c r="M44" i="25"/>
  <c r="N44" i="25"/>
  <c r="O44" i="25"/>
  <c r="P44" i="25"/>
  <c r="Q44" i="25"/>
  <c r="R44" i="25"/>
  <c r="S44" i="25"/>
  <c r="T44" i="25"/>
  <c r="U44" i="25"/>
  <c r="V44" i="25"/>
  <c r="W44" i="25"/>
  <c r="X44" i="25"/>
  <c r="Y44" i="25"/>
  <c r="Z44" i="25"/>
  <c r="AA44" i="25"/>
  <c r="AB44" i="25"/>
  <c r="AC44" i="25"/>
  <c r="AD44" i="25"/>
  <c r="AE44" i="25"/>
  <c r="AF44" i="25"/>
  <c r="AG44" i="25"/>
  <c r="AH44" i="25"/>
  <c r="AI44" i="25"/>
  <c r="AJ44" i="25"/>
  <c r="AK44" i="25"/>
  <c r="AL44" i="25"/>
  <c r="AM44" i="25"/>
  <c r="AN44" i="25"/>
  <c r="AO44" i="25"/>
  <c r="AP44" i="25"/>
  <c r="AQ44" i="25"/>
  <c r="AR44" i="25"/>
  <c r="B45" i="25"/>
  <c r="C45" i="25"/>
  <c r="D45" i="25"/>
  <c r="E45" i="25"/>
  <c r="F45" i="25"/>
  <c r="G45" i="25"/>
  <c r="H45" i="25"/>
  <c r="I45" i="25"/>
  <c r="J45" i="25"/>
  <c r="K45" i="25"/>
  <c r="L45" i="25"/>
  <c r="M45" i="25"/>
  <c r="N45" i="25"/>
  <c r="O45" i="25"/>
  <c r="P45" i="25"/>
  <c r="Q45" i="25"/>
  <c r="R45" i="25"/>
  <c r="S45" i="25"/>
  <c r="T45" i="25"/>
  <c r="U45" i="25"/>
  <c r="V45" i="25"/>
  <c r="W45" i="25"/>
  <c r="X45" i="25"/>
  <c r="Y45" i="25"/>
  <c r="Z45" i="25"/>
  <c r="AA45" i="25"/>
  <c r="AB45" i="25"/>
  <c r="AC45" i="25"/>
  <c r="AD45" i="25"/>
  <c r="AE45" i="25"/>
  <c r="AF45" i="25"/>
  <c r="AG45" i="25"/>
  <c r="AH45" i="25"/>
  <c r="AI45" i="25"/>
  <c r="AJ45" i="25"/>
  <c r="AK45" i="25"/>
  <c r="AL45" i="25"/>
  <c r="AM45" i="25"/>
  <c r="AN45" i="25"/>
  <c r="AO45" i="25"/>
  <c r="AP45" i="25"/>
  <c r="AQ45" i="25"/>
  <c r="AR45" i="25"/>
  <c r="B46" i="25"/>
  <c r="C46" i="25"/>
  <c r="D46" i="25"/>
  <c r="E46" i="25"/>
  <c r="F46" i="25"/>
  <c r="G46" i="25"/>
  <c r="H46" i="25"/>
  <c r="I46" i="25"/>
  <c r="J46" i="25"/>
  <c r="K46" i="25"/>
  <c r="L46" i="25"/>
  <c r="M46" i="25"/>
  <c r="N46" i="25"/>
  <c r="O46" i="25"/>
  <c r="P46" i="25"/>
  <c r="Q46" i="25"/>
  <c r="R46" i="25"/>
  <c r="S46" i="25"/>
  <c r="T46" i="25"/>
  <c r="U46" i="25"/>
  <c r="V46" i="25"/>
  <c r="W46" i="25"/>
  <c r="X46" i="25"/>
  <c r="Y46" i="25"/>
  <c r="Z46" i="25"/>
  <c r="AA46" i="25"/>
  <c r="AB46" i="25"/>
  <c r="AC46" i="25"/>
  <c r="AD46" i="25"/>
  <c r="AE46" i="25"/>
  <c r="AF46" i="25"/>
  <c r="AG46" i="25"/>
  <c r="AH46" i="25"/>
  <c r="AI46" i="25"/>
  <c r="AJ46" i="25"/>
  <c r="AK46" i="25"/>
  <c r="AL46" i="25"/>
  <c r="AM46" i="25"/>
  <c r="AN46" i="25"/>
  <c r="AO46" i="25"/>
  <c r="AP46" i="25"/>
  <c r="AQ46" i="25"/>
  <c r="AR46" i="25"/>
  <c r="B47" i="25"/>
  <c r="C47" i="25"/>
  <c r="D47" i="25"/>
  <c r="E47" i="25"/>
  <c r="F47" i="25"/>
  <c r="G47" i="25"/>
  <c r="H47" i="25"/>
  <c r="I47" i="25"/>
  <c r="J47" i="25"/>
  <c r="K47" i="25"/>
  <c r="L47" i="25"/>
  <c r="M47" i="25"/>
  <c r="N47" i="25"/>
  <c r="O47" i="25"/>
  <c r="P47" i="25"/>
  <c r="Q47" i="25"/>
  <c r="R47" i="25"/>
  <c r="S47" i="25"/>
  <c r="T47" i="25"/>
  <c r="U47" i="25"/>
  <c r="V47" i="25"/>
  <c r="W47" i="25"/>
  <c r="X47" i="25"/>
  <c r="Y47" i="25"/>
  <c r="Z47" i="25"/>
  <c r="AA47" i="25"/>
  <c r="AB47" i="25"/>
  <c r="AC47" i="25"/>
  <c r="AD47" i="25"/>
  <c r="AE47" i="25"/>
  <c r="AF47" i="25"/>
  <c r="AG47" i="25"/>
  <c r="AH47" i="25"/>
  <c r="AI47" i="25"/>
  <c r="AJ47" i="25"/>
  <c r="AK47" i="25"/>
  <c r="AL47" i="25"/>
  <c r="AM47" i="25"/>
  <c r="AN47" i="25"/>
  <c r="AO47" i="25"/>
  <c r="AP47" i="25"/>
  <c r="AQ47" i="25"/>
  <c r="AR47" i="25"/>
  <c r="C35" i="25"/>
  <c r="D35" i="25"/>
  <c r="E35" i="25"/>
  <c r="F35" i="25"/>
  <c r="G35" i="25"/>
  <c r="H35" i="25"/>
  <c r="I35" i="25"/>
  <c r="J35" i="25"/>
  <c r="K35" i="25"/>
  <c r="L35" i="25"/>
  <c r="M35" i="25"/>
  <c r="N35" i="25"/>
  <c r="O35" i="25"/>
  <c r="P35" i="25"/>
  <c r="Q35" i="25"/>
  <c r="R35" i="25"/>
  <c r="S35" i="25"/>
  <c r="T35" i="25"/>
  <c r="U35" i="25"/>
  <c r="V35" i="25"/>
  <c r="W35" i="25"/>
  <c r="X35" i="25"/>
  <c r="Y35" i="25"/>
  <c r="Z35" i="25"/>
  <c r="AA35" i="25"/>
  <c r="AB35" i="25"/>
  <c r="AC35" i="25"/>
  <c r="AD35" i="25"/>
  <c r="AE35" i="25"/>
  <c r="AF35" i="25"/>
  <c r="AG35" i="25"/>
  <c r="AH35" i="25"/>
  <c r="AI35" i="25"/>
  <c r="AJ35" i="25"/>
  <c r="AK35" i="25"/>
  <c r="AL35" i="25"/>
  <c r="AM35" i="25"/>
  <c r="AN35" i="25"/>
  <c r="AO35" i="25"/>
  <c r="AP35" i="25"/>
  <c r="AQ35" i="25"/>
  <c r="AR35" i="25"/>
  <c r="B35" i="25"/>
  <c r="B36" i="24"/>
  <c r="C36" i="24"/>
  <c r="D36" i="24"/>
  <c r="E36" i="24"/>
  <c r="F36" i="24"/>
  <c r="G36" i="24"/>
  <c r="H36" i="24"/>
  <c r="I36" i="24"/>
  <c r="J36" i="24"/>
  <c r="K36" i="24"/>
  <c r="L36" i="24"/>
  <c r="M36" i="24"/>
  <c r="N36" i="24"/>
  <c r="O36" i="24"/>
  <c r="P36" i="24"/>
  <c r="Q36" i="24"/>
  <c r="R36" i="24"/>
  <c r="S36" i="24"/>
  <c r="T36" i="24"/>
  <c r="U36" i="24"/>
  <c r="V36" i="24"/>
  <c r="W36" i="24"/>
  <c r="X36" i="24"/>
  <c r="Y36" i="24"/>
  <c r="Z36" i="24"/>
  <c r="AA36" i="24"/>
  <c r="AB36" i="24"/>
  <c r="AC36" i="24"/>
  <c r="AD36" i="24"/>
  <c r="AE36" i="24"/>
  <c r="AF36" i="24"/>
  <c r="AG36" i="24"/>
  <c r="AH36" i="24"/>
  <c r="AI36" i="24"/>
  <c r="AJ36" i="24"/>
  <c r="AK36" i="24"/>
  <c r="AL36" i="24"/>
  <c r="AM36" i="24"/>
  <c r="AN36" i="24"/>
  <c r="AO36" i="24"/>
  <c r="AP36" i="24"/>
  <c r="AQ36" i="24"/>
  <c r="AR36" i="24"/>
  <c r="B37" i="24"/>
  <c r="C37" i="24"/>
  <c r="D37" i="24"/>
  <c r="E37" i="24"/>
  <c r="F37" i="24"/>
  <c r="G37" i="24"/>
  <c r="H37" i="24"/>
  <c r="I37" i="24"/>
  <c r="J37" i="24"/>
  <c r="K37" i="24"/>
  <c r="L37" i="24"/>
  <c r="M37" i="24"/>
  <c r="N37" i="24"/>
  <c r="O37" i="24"/>
  <c r="P37" i="24"/>
  <c r="Q37" i="24"/>
  <c r="R37" i="24"/>
  <c r="S37" i="24"/>
  <c r="T37" i="24"/>
  <c r="U37" i="24"/>
  <c r="V37" i="24"/>
  <c r="W37" i="24"/>
  <c r="X37" i="24"/>
  <c r="Y37" i="24"/>
  <c r="Z37" i="24"/>
  <c r="AA37" i="24"/>
  <c r="AB37" i="24"/>
  <c r="AC37" i="24"/>
  <c r="AD37" i="24"/>
  <c r="AE37" i="24"/>
  <c r="AF37" i="24"/>
  <c r="AG37" i="24"/>
  <c r="AH37" i="24"/>
  <c r="AI37" i="24"/>
  <c r="AJ37" i="24"/>
  <c r="AK37" i="24"/>
  <c r="AL37" i="24"/>
  <c r="AM37" i="24"/>
  <c r="AN37" i="24"/>
  <c r="AO37" i="24"/>
  <c r="AP37" i="24"/>
  <c r="AQ37" i="24"/>
  <c r="AR37" i="24"/>
  <c r="B38" i="24"/>
  <c r="C38" i="24"/>
  <c r="D38" i="24"/>
  <c r="E38" i="24"/>
  <c r="F38" i="24"/>
  <c r="G38" i="24"/>
  <c r="H38" i="24"/>
  <c r="I38" i="24"/>
  <c r="J38" i="24"/>
  <c r="K38" i="24"/>
  <c r="L38" i="24"/>
  <c r="M38" i="24"/>
  <c r="N38" i="24"/>
  <c r="O38" i="24"/>
  <c r="P38" i="24"/>
  <c r="Q38" i="24"/>
  <c r="R38" i="24"/>
  <c r="S38" i="24"/>
  <c r="T38" i="24"/>
  <c r="U38" i="24"/>
  <c r="V38" i="24"/>
  <c r="W38" i="24"/>
  <c r="X38" i="24"/>
  <c r="Y38" i="24"/>
  <c r="Z38" i="24"/>
  <c r="AA38" i="24"/>
  <c r="AB38" i="24"/>
  <c r="AC38" i="24"/>
  <c r="AD38" i="24"/>
  <c r="AE38" i="24"/>
  <c r="AF38" i="24"/>
  <c r="AG38" i="24"/>
  <c r="AH38" i="24"/>
  <c r="AI38" i="24"/>
  <c r="AJ38" i="24"/>
  <c r="AK38" i="24"/>
  <c r="AL38" i="24"/>
  <c r="AM38" i="24"/>
  <c r="AN38" i="24"/>
  <c r="AO38" i="24"/>
  <c r="AP38" i="24"/>
  <c r="AQ38" i="24"/>
  <c r="AR38" i="24"/>
  <c r="B39" i="24"/>
  <c r="C39" i="24"/>
  <c r="D39" i="24"/>
  <c r="E39" i="24"/>
  <c r="F39" i="24"/>
  <c r="G39" i="24"/>
  <c r="H39" i="24"/>
  <c r="I39" i="24"/>
  <c r="J39" i="24"/>
  <c r="K39" i="24"/>
  <c r="L39" i="24"/>
  <c r="M39" i="24"/>
  <c r="N39" i="24"/>
  <c r="O39" i="24"/>
  <c r="P39" i="24"/>
  <c r="Q39" i="24"/>
  <c r="R39" i="24"/>
  <c r="S39" i="24"/>
  <c r="T39" i="24"/>
  <c r="U39" i="24"/>
  <c r="V39" i="24"/>
  <c r="W39" i="24"/>
  <c r="X39" i="24"/>
  <c r="Y39" i="24"/>
  <c r="Z39" i="24"/>
  <c r="AA39" i="24"/>
  <c r="AB39" i="24"/>
  <c r="AC39" i="24"/>
  <c r="AD39" i="24"/>
  <c r="AE39" i="24"/>
  <c r="AF39" i="24"/>
  <c r="AG39" i="24"/>
  <c r="AH39" i="24"/>
  <c r="AI39" i="24"/>
  <c r="AJ39" i="24"/>
  <c r="AK39" i="24"/>
  <c r="AL39" i="24"/>
  <c r="AM39" i="24"/>
  <c r="AN39" i="24"/>
  <c r="AO39" i="24"/>
  <c r="AP39" i="24"/>
  <c r="AQ39" i="24"/>
  <c r="AR39" i="24"/>
  <c r="B40" i="24"/>
  <c r="C40" i="24"/>
  <c r="D40" i="24"/>
  <c r="E40" i="24"/>
  <c r="F40" i="24"/>
  <c r="G40" i="24"/>
  <c r="H40" i="24"/>
  <c r="I40" i="24"/>
  <c r="J40" i="24"/>
  <c r="K40" i="24"/>
  <c r="L40" i="24"/>
  <c r="M40" i="24"/>
  <c r="N40" i="24"/>
  <c r="O40" i="24"/>
  <c r="P40" i="24"/>
  <c r="Q40" i="24"/>
  <c r="R40" i="24"/>
  <c r="S40" i="24"/>
  <c r="T40" i="24"/>
  <c r="U40" i="24"/>
  <c r="V40" i="24"/>
  <c r="W40" i="24"/>
  <c r="X40" i="24"/>
  <c r="Y40" i="24"/>
  <c r="Z40" i="24"/>
  <c r="AA40" i="24"/>
  <c r="AB40" i="24"/>
  <c r="AC40" i="24"/>
  <c r="AD40" i="24"/>
  <c r="AE40" i="24"/>
  <c r="AF40" i="24"/>
  <c r="AG40" i="24"/>
  <c r="AH40" i="24"/>
  <c r="AI40" i="24"/>
  <c r="AJ40" i="24"/>
  <c r="AK40" i="24"/>
  <c r="AL40" i="24"/>
  <c r="AM40" i="24"/>
  <c r="AN40" i="24"/>
  <c r="AO40" i="24"/>
  <c r="AP40" i="24"/>
  <c r="AQ40" i="24"/>
  <c r="AR40" i="24"/>
  <c r="B41" i="24"/>
  <c r="C41" i="24"/>
  <c r="D41" i="24"/>
  <c r="E41" i="24"/>
  <c r="F41" i="24"/>
  <c r="G41" i="24"/>
  <c r="H41" i="24"/>
  <c r="I41" i="24"/>
  <c r="J41" i="24"/>
  <c r="K41" i="24"/>
  <c r="L41" i="24"/>
  <c r="M41" i="24"/>
  <c r="N41" i="24"/>
  <c r="O41" i="24"/>
  <c r="P41" i="24"/>
  <c r="Q41" i="24"/>
  <c r="R41" i="24"/>
  <c r="S41" i="24"/>
  <c r="T41" i="24"/>
  <c r="U41" i="24"/>
  <c r="V41" i="24"/>
  <c r="W41" i="24"/>
  <c r="X41" i="24"/>
  <c r="Y41" i="24"/>
  <c r="Z41" i="24"/>
  <c r="AA41" i="24"/>
  <c r="AB41" i="24"/>
  <c r="AC41" i="24"/>
  <c r="AD41" i="24"/>
  <c r="AE41" i="24"/>
  <c r="AF41" i="24"/>
  <c r="AG41" i="24"/>
  <c r="AH41" i="24"/>
  <c r="AI41" i="24"/>
  <c r="AJ41" i="24"/>
  <c r="AK41" i="24"/>
  <c r="AL41" i="24"/>
  <c r="AM41" i="24"/>
  <c r="AN41" i="24"/>
  <c r="AO41" i="24"/>
  <c r="AP41" i="24"/>
  <c r="AQ41" i="24"/>
  <c r="AR41" i="24"/>
  <c r="B42" i="24"/>
  <c r="C42" i="24"/>
  <c r="D42" i="24"/>
  <c r="E42" i="24"/>
  <c r="F42" i="24"/>
  <c r="G42" i="24"/>
  <c r="H42" i="24"/>
  <c r="I42" i="24"/>
  <c r="J42" i="24"/>
  <c r="K42" i="24"/>
  <c r="L42" i="24"/>
  <c r="M42" i="24"/>
  <c r="N42" i="24"/>
  <c r="O42" i="24"/>
  <c r="P42" i="24"/>
  <c r="Q42" i="24"/>
  <c r="R42" i="24"/>
  <c r="S42" i="24"/>
  <c r="T42" i="24"/>
  <c r="U42" i="24"/>
  <c r="V42" i="24"/>
  <c r="W42" i="24"/>
  <c r="X42" i="24"/>
  <c r="Y42" i="24"/>
  <c r="Z42" i="24"/>
  <c r="AA42" i="24"/>
  <c r="AB42" i="24"/>
  <c r="AC42" i="24"/>
  <c r="AD42" i="24"/>
  <c r="AE42" i="24"/>
  <c r="AF42" i="24"/>
  <c r="AG42" i="24"/>
  <c r="AH42" i="24"/>
  <c r="AI42" i="24"/>
  <c r="AJ42" i="24"/>
  <c r="AK42" i="24"/>
  <c r="AL42" i="24"/>
  <c r="AM42" i="24"/>
  <c r="AN42" i="24"/>
  <c r="AO42" i="24"/>
  <c r="AP42" i="24"/>
  <c r="AQ42" i="24"/>
  <c r="AR42" i="24"/>
  <c r="B43" i="24"/>
  <c r="C43" i="24"/>
  <c r="D43" i="24"/>
  <c r="E43" i="24"/>
  <c r="F43" i="24"/>
  <c r="G43" i="24"/>
  <c r="H43" i="24"/>
  <c r="I43" i="24"/>
  <c r="J43" i="24"/>
  <c r="K43" i="24"/>
  <c r="L43" i="24"/>
  <c r="M43" i="24"/>
  <c r="N43" i="24"/>
  <c r="O43" i="24"/>
  <c r="P43" i="24"/>
  <c r="Q43" i="24"/>
  <c r="R43" i="24"/>
  <c r="S43" i="24"/>
  <c r="T43" i="24"/>
  <c r="U43" i="24"/>
  <c r="V43" i="24"/>
  <c r="W43" i="24"/>
  <c r="X43" i="24"/>
  <c r="Y43" i="24"/>
  <c r="Z43" i="24"/>
  <c r="AA43" i="24"/>
  <c r="AB43" i="24"/>
  <c r="AC43" i="24"/>
  <c r="AD43" i="24"/>
  <c r="AE43" i="24"/>
  <c r="AF43" i="24"/>
  <c r="AG43" i="24"/>
  <c r="AH43" i="24"/>
  <c r="AI43" i="24"/>
  <c r="AJ43" i="24"/>
  <c r="AK43" i="24"/>
  <c r="AL43" i="24"/>
  <c r="AM43" i="24"/>
  <c r="AN43" i="24"/>
  <c r="AO43" i="24"/>
  <c r="AP43" i="24"/>
  <c r="AQ43" i="24"/>
  <c r="AR43" i="24"/>
  <c r="B44" i="24"/>
  <c r="C44" i="24"/>
  <c r="D44" i="24"/>
  <c r="E44" i="24"/>
  <c r="F44" i="24"/>
  <c r="G44" i="24"/>
  <c r="H44" i="24"/>
  <c r="I44" i="24"/>
  <c r="J44" i="24"/>
  <c r="K44" i="24"/>
  <c r="L44" i="24"/>
  <c r="M44" i="24"/>
  <c r="N44" i="24"/>
  <c r="O44" i="24"/>
  <c r="P44" i="24"/>
  <c r="Q44" i="24"/>
  <c r="R44" i="24"/>
  <c r="S44" i="24"/>
  <c r="T44" i="24"/>
  <c r="U44" i="24"/>
  <c r="V44" i="24"/>
  <c r="W44" i="24"/>
  <c r="X44" i="24"/>
  <c r="Y44" i="24"/>
  <c r="Z44" i="24"/>
  <c r="AA44" i="24"/>
  <c r="AB44" i="24"/>
  <c r="AC44" i="24"/>
  <c r="AD44" i="24"/>
  <c r="AE44" i="24"/>
  <c r="AF44" i="24"/>
  <c r="AG44" i="24"/>
  <c r="AH44" i="24"/>
  <c r="AI44" i="24"/>
  <c r="AJ44" i="24"/>
  <c r="AK44" i="24"/>
  <c r="AL44" i="24"/>
  <c r="AM44" i="24"/>
  <c r="AN44" i="24"/>
  <c r="AO44" i="24"/>
  <c r="AP44" i="24"/>
  <c r="AQ44" i="24"/>
  <c r="AR44" i="24"/>
  <c r="B45" i="24"/>
  <c r="C45" i="24"/>
  <c r="D45" i="24"/>
  <c r="E45" i="24"/>
  <c r="F45" i="24"/>
  <c r="G45" i="24"/>
  <c r="H45" i="24"/>
  <c r="I45" i="24"/>
  <c r="J45" i="24"/>
  <c r="K45" i="24"/>
  <c r="L45" i="24"/>
  <c r="M45" i="24"/>
  <c r="N45" i="24"/>
  <c r="O45" i="24"/>
  <c r="P45" i="24"/>
  <c r="Q45" i="24"/>
  <c r="R45" i="24"/>
  <c r="S45" i="24"/>
  <c r="T45" i="24"/>
  <c r="U45" i="24"/>
  <c r="V45" i="24"/>
  <c r="W45" i="24"/>
  <c r="X45" i="24"/>
  <c r="Y45" i="24"/>
  <c r="Z45" i="24"/>
  <c r="AA45" i="24"/>
  <c r="AB45" i="24"/>
  <c r="AC45" i="24"/>
  <c r="AD45" i="24"/>
  <c r="AE45" i="24"/>
  <c r="AF45" i="24"/>
  <c r="AG45" i="24"/>
  <c r="AH45" i="24"/>
  <c r="AI45" i="24"/>
  <c r="AJ45" i="24"/>
  <c r="AK45" i="24"/>
  <c r="AL45" i="24"/>
  <c r="AM45" i="24"/>
  <c r="AN45" i="24"/>
  <c r="AO45" i="24"/>
  <c r="AP45" i="24"/>
  <c r="AQ45" i="24"/>
  <c r="AR45" i="24"/>
  <c r="B46" i="24"/>
  <c r="C46" i="24"/>
  <c r="D46" i="24"/>
  <c r="E46" i="24"/>
  <c r="F46" i="24"/>
  <c r="G46" i="24"/>
  <c r="H46" i="24"/>
  <c r="I46" i="24"/>
  <c r="J46" i="24"/>
  <c r="K46" i="24"/>
  <c r="L46" i="24"/>
  <c r="M46" i="24"/>
  <c r="N46" i="24"/>
  <c r="O46" i="24"/>
  <c r="P46" i="24"/>
  <c r="Q46" i="24"/>
  <c r="R46" i="24"/>
  <c r="S46" i="24"/>
  <c r="T46" i="24"/>
  <c r="U46" i="24"/>
  <c r="V46" i="24"/>
  <c r="W46" i="24"/>
  <c r="X46" i="24"/>
  <c r="Y46" i="24"/>
  <c r="Z46" i="24"/>
  <c r="AA46" i="24"/>
  <c r="AB46" i="24"/>
  <c r="AC46" i="24"/>
  <c r="AD46" i="24"/>
  <c r="AE46" i="24"/>
  <c r="AF46" i="24"/>
  <c r="AG46" i="24"/>
  <c r="AH46" i="24"/>
  <c r="AI46" i="24"/>
  <c r="AJ46" i="24"/>
  <c r="AK46" i="24"/>
  <c r="AL46" i="24"/>
  <c r="AM46" i="24"/>
  <c r="AN46" i="24"/>
  <c r="AO46" i="24"/>
  <c r="AP46" i="24"/>
  <c r="AQ46" i="24"/>
  <c r="AR46" i="24"/>
  <c r="B47" i="24"/>
  <c r="C47" i="24"/>
  <c r="D47" i="24"/>
  <c r="E47" i="24"/>
  <c r="F47" i="24"/>
  <c r="G47" i="24"/>
  <c r="H47" i="24"/>
  <c r="I47" i="24"/>
  <c r="J47" i="24"/>
  <c r="K47" i="24"/>
  <c r="L47" i="24"/>
  <c r="M47" i="24"/>
  <c r="N47" i="24"/>
  <c r="O47" i="24"/>
  <c r="P47" i="24"/>
  <c r="Q47" i="24"/>
  <c r="R47" i="24"/>
  <c r="S47" i="24"/>
  <c r="T47" i="24"/>
  <c r="U47" i="24"/>
  <c r="V47" i="24"/>
  <c r="W47" i="24"/>
  <c r="X47" i="24"/>
  <c r="Y47" i="24"/>
  <c r="Z47" i="24"/>
  <c r="AA47" i="24"/>
  <c r="AB47" i="24"/>
  <c r="AC47" i="24"/>
  <c r="AD47" i="24"/>
  <c r="AE47" i="24"/>
  <c r="AF47" i="24"/>
  <c r="AG47" i="24"/>
  <c r="AH47" i="24"/>
  <c r="AI47" i="24"/>
  <c r="AJ47" i="24"/>
  <c r="AK47" i="24"/>
  <c r="AL47" i="24"/>
  <c r="AM47" i="24"/>
  <c r="AN47" i="24"/>
  <c r="AO47" i="24"/>
  <c r="AP47" i="24"/>
  <c r="AQ47" i="24"/>
  <c r="AR47" i="24"/>
  <c r="C35" i="24"/>
  <c r="D35" i="24"/>
  <c r="E35" i="24"/>
  <c r="F35" i="24"/>
  <c r="G35" i="24"/>
  <c r="H35" i="24"/>
  <c r="I35" i="24"/>
  <c r="J35" i="24"/>
  <c r="K35" i="24"/>
  <c r="L35" i="24"/>
  <c r="M35" i="24"/>
  <c r="N35" i="24"/>
  <c r="O35" i="24"/>
  <c r="P35" i="24"/>
  <c r="Q35" i="24"/>
  <c r="R35" i="24"/>
  <c r="S35" i="24"/>
  <c r="T35" i="24"/>
  <c r="U35" i="24"/>
  <c r="V35" i="24"/>
  <c r="W35" i="24"/>
  <c r="X35" i="24"/>
  <c r="Y35" i="24"/>
  <c r="Z35" i="24"/>
  <c r="AA35" i="24"/>
  <c r="AB35" i="24"/>
  <c r="AC35" i="24"/>
  <c r="AD35" i="24"/>
  <c r="AE35" i="24"/>
  <c r="AF35" i="24"/>
  <c r="AG35" i="24"/>
  <c r="AH35" i="24"/>
  <c r="AI35" i="24"/>
  <c r="AJ35" i="24"/>
  <c r="AK35" i="24"/>
  <c r="AL35" i="24"/>
  <c r="AM35" i="24"/>
  <c r="AN35" i="24"/>
  <c r="AO35" i="24"/>
  <c r="AP35" i="24"/>
  <c r="AQ35" i="24"/>
  <c r="AR35" i="24"/>
  <c r="B35" i="24"/>
  <c r="H46" i="26"/>
  <c r="B46" i="26"/>
  <c r="J23" i="26"/>
  <c r="D23" i="26"/>
  <c r="I50" i="28" l="1"/>
  <c r="H50" i="28"/>
  <c r="E48" i="27"/>
  <c r="B48" i="27"/>
  <c r="AS3" i="25"/>
  <c r="AS3" i="24"/>
  <c r="M49" i="23"/>
  <c r="L49" i="23"/>
  <c r="AS35" i="25" l="1"/>
  <c r="C37" i="23" s="1"/>
  <c r="AS47" i="24"/>
  <c r="B49" i="23" s="1"/>
  <c r="AS44" i="24"/>
  <c r="B46" i="23" s="1"/>
  <c r="AS42" i="25"/>
  <c r="C44" i="23" s="1"/>
  <c r="AS45" i="25"/>
  <c r="C47" i="23" s="1"/>
  <c r="I50" i="23"/>
  <c r="H50" i="23"/>
  <c r="AS40" i="24"/>
  <c r="B42" i="23" s="1"/>
  <c r="AS36" i="24"/>
  <c r="B38" i="23" s="1"/>
  <c r="AS37" i="24"/>
  <c r="B39" i="23" s="1"/>
  <c r="AS43" i="24"/>
  <c r="B45" i="23" s="1"/>
  <c r="AS42" i="24"/>
  <c r="B44" i="23" s="1"/>
  <c r="AS45" i="24"/>
  <c r="B47" i="23" s="1"/>
  <c r="AS38" i="24"/>
  <c r="B40" i="23" s="1"/>
  <c r="AS41" i="24"/>
  <c r="B43" i="23" s="1"/>
  <c r="AS39" i="24"/>
  <c r="B41" i="23" s="1"/>
  <c r="AS46" i="24"/>
  <c r="B48" i="23" s="1"/>
  <c r="AS35" i="24"/>
  <c r="B37" i="23" s="1"/>
  <c r="AS38" i="25"/>
  <c r="C40" i="23" s="1"/>
  <c r="AS41" i="25"/>
  <c r="C43" i="23" s="1"/>
  <c r="AS44" i="25"/>
  <c r="C46" i="23" s="1"/>
  <c r="AS47" i="25"/>
  <c r="C49" i="23" s="1"/>
  <c r="AS37" i="25"/>
  <c r="C39" i="23" s="1"/>
  <c r="AS40" i="25"/>
  <c r="C42" i="23" s="1"/>
  <c r="AS43" i="25"/>
  <c r="C45" i="23" s="1"/>
  <c r="AS46" i="25"/>
  <c r="C48" i="23" s="1"/>
  <c r="AS36" i="25"/>
  <c r="C38" i="23" s="1"/>
  <c r="AS39" i="25"/>
  <c r="C41" i="23" s="1"/>
  <c r="O5" i="24" l="1"/>
  <c r="P5" i="24"/>
  <c r="Q5" i="24"/>
  <c r="D5" i="24"/>
  <c r="E5" i="24"/>
  <c r="U5" i="24"/>
  <c r="F5" i="24"/>
  <c r="G5" i="24"/>
  <c r="W5" i="24"/>
  <c r="H5" i="24"/>
  <c r="J5" i="24"/>
  <c r="Z5" i="24"/>
  <c r="K5" i="24"/>
  <c r="AA5" i="24"/>
  <c r="L5" i="24"/>
  <c r="AB5" i="24"/>
  <c r="V5" i="24"/>
  <c r="AP5" i="24"/>
  <c r="O6" i="24"/>
  <c r="AE6" i="24"/>
  <c r="D7" i="24"/>
  <c r="T7" i="24"/>
  <c r="AJ7" i="24"/>
  <c r="I8" i="24"/>
  <c r="Y8" i="24"/>
  <c r="AO8" i="24"/>
  <c r="N9" i="24"/>
  <c r="AD9" i="24"/>
  <c r="C10" i="24"/>
  <c r="S10" i="24"/>
  <c r="AI10" i="24"/>
  <c r="H11" i="24"/>
  <c r="X11" i="24"/>
  <c r="AN11" i="24"/>
  <c r="M12" i="24"/>
  <c r="AC12" i="24"/>
  <c r="B13" i="24"/>
  <c r="R13" i="24"/>
  <c r="AH13" i="24"/>
  <c r="G14" i="24"/>
  <c r="W14" i="24"/>
  <c r="AM14" i="24"/>
  <c r="L15" i="24"/>
  <c r="AB15" i="24"/>
  <c r="B5" i="24"/>
  <c r="AH5" i="24"/>
  <c r="G6" i="24"/>
  <c r="W6" i="24"/>
  <c r="AM6" i="24"/>
  <c r="L7" i="24"/>
  <c r="AB7" i="24"/>
  <c r="AR7" i="24"/>
  <c r="Q8" i="24"/>
  <c r="AG8" i="24"/>
  <c r="F9" i="24"/>
  <c r="V9" i="24"/>
  <c r="AL9" i="24"/>
  <c r="K10" i="24"/>
  <c r="AA10" i="24"/>
  <c r="AQ10" i="24"/>
  <c r="P11" i="24"/>
  <c r="AF11" i="24"/>
  <c r="E12" i="24"/>
  <c r="U12" i="24"/>
  <c r="AK12" i="24"/>
  <c r="J13" i="24"/>
  <c r="Z13" i="24"/>
  <c r="AP13" i="24"/>
  <c r="O14" i="24"/>
  <c r="AE14" i="24"/>
  <c r="D15" i="24"/>
  <c r="T15" i="24"/>
  <c r="AJ15" i="24"/>
  <c r="I16" i="24"/>
  <c r="Y16" i="24"/>
  <c r="AO16" i="24"/>
  <c r="N17" i="24"/>
  <c r="AD17" i="24"/>
  <c r="C18" i="24"/>
  <c r="S18" i="24"/>
  <c r="AI18" i="24"/>
  <c r="H19" i="24"/>
  <c r="X19" i="24"/>
  <c r="AN19" i="24"/>
  <c r="M20" i="24"/>
  <c r="AC20" i="24"/>
  <c r="B21" i="24"/>
  <c r="R21" i="24"/>
  <c r="AH21" i="24"/>
  <c r="G22" i="24"/>
  <c r="W22" i="24"/>
  <c r="AM22" i="24"/>
  <c r="L23" i="24"/>
  <c r="AB23" i="24"/>
  <c r="AR23" i="24"/>
  <c r="Q24" i="24"/>
  <c r="AG24" i="24"/>
  <c r="F25" i="24"/>
  <c r="V25" i="24"/>
  <c r="AL25" i="24"/>
  <c r="K26" i="24"/>
  <c r="AA26" i="24"/>
  <c r="AQ26" i="24"/>
  <c r="P27" i="24"/>
  <c r="AF27" i="24"/>
  <c r="E28" i="24"/>
  <c r="U28" i="24"/>
  <c r="AK28" i="24"/>
  <c r="J29" i="24"/>
  <c r="Z29" i="24"/>
  <c r="AP29" i="24"/>
  <c r="O30" i="24"/>
  <c r="AE30" i="24"/>
  <c r="D31" i="24"/>
  <c r="C5" i="24"/>
  <c r="AI5" i="24"/>
  <c r="H6" i="24"/>
  <c r="X6" i="24"/>
  <c r="AN6" i="24"/>
  <c r="M7" i="24"/>
  <c r="AC7" i="24"/>
  <c r="B8" i="24"/>
  <c r="R8" i="24"/>
  <c r="AH8" i="24"/>
  <c r="G9" i="24"/>
  <c r="W9" i="24"/>
  <c r="AM9" i="24"/>
  <c r="L10" i="24"/>
  <c r="AB10" i="24"/>
  <c r="AR10" i="24"/>
  <c r="Q11" i="24"/>
  <c r="AG11" i="24"/>
  <c r="F12" i="24"/>
  <c r="V12" i="24"/>
  <c r="AL12" i="24"/>
  <c r="K13" i="24"/>
  <c r="AA13" i="24"/>
  <c r="AQ13" i="24"/>
  <c r="P14" i="24"/>
  <c r="AF14" i="24"/>
  <c r="E15" i="24"/>
  <c r="U15" i="24"/>
  <c r="AK15" i="24"/>
  <c r="J16" i="24"/>
  <c r="Z16" i="24"/>
  <c r="AP16" i="24"/>
  <c r="O17" i="24"/>
  <c r="AE17" i="24"/>
  <c r="D18" i="24"/>
  <c r="T18" i="24"/>
  <c r="AJ18" i="24"/>
  <c r="I19" i="24"/>
  <c r="Y19" i="24"/>
  <c r="AO19" i="24"/>
  <c r="N20" i="24"/>
  <c r="AD20" i="24"/>
  <c r="C21" i="24"/>
  <c r="S21" i="24"/>
  <c r="AI21" i="24"/>
  <c r="H22" i="24"/>
  <c r="X22" i="24"/>
  <c r="AN22" i="24"/>
  <c r="M23" i="24"/>
  <c r="AC23" i="24"/>
  <c r="B24" i="24"/>
  <c r="R24" i="24"/>
  <c r="AH24" i="24"/>
  <c r="G25" i="24"/>
  <c r="W25" i="24"/>
  <c r="AM25" i="24"/>
  <c r="L26" i="24"/>
  <c r="AB26" i="24"/>
  <c r="AR26" i="24"/>
  <c r="Q27" i="24"/>
  <c r="AG27" i="24"/>
  <c r="F28" i="24"/>
  <c r="V28" i="24"/>
  <c r="AL28" i="24"/>
  <c r="K29" i="24"/>
  <c r="AA29" i="24"/>
  <c r="AQ29" i="24"/>
  <c r="P30" i="24"/>
  <c r="AF30" i="24"/>
  <c r="I5" i="24"/>
  <c r="AJ5" i="24"/>
  <c r="I6" i="24"/>
  <c r="Y6" i="24"/>
  <c r="AO6" i="24"/>
  <c r="N7" i="24"/>
  <c r="AD7" i="24"/>
  <c r="C8" i="24"/>
  <c r="S8" i="24"/>
  <c r="AI8" i="24"/>
  <c r="H9" i="24"/>
  <c r="X9" i="24"/>
  <c r="AN9" i="24"/>
  <c r="M10" i="24"/>
  <c r="AC10" i="24"/>
  <c r="B11" i="24"/>
  <c r="R11" i="24"/>
  <c r="AH11" i="24"/>
  <c r="G12" i="24"/>
  <c r="W12" i="24"/>
  <c r="AM12" i="24"/>
  <c r="L13" i="24"/>
  <c r="AB13" i="24"/>
  <c r="AR13" i="24"/>
  <c r="Q14" i="24"/>
  <c r="AG14" i="24"/>
  <c r="F15" i="24"/>
  <c r="V15" i="24"/>
  <c r="AL15" i="24"/>
  <c r="K16" i="24"/>
  <c r="AA16" i="24"/>
  <c r="AQ16" i="24"/>
  <c r="P17" i="24"/>
  <c r="AF17" i="24"/>
  <c r="E18" i="24"/>
  <c r="U18" i="24"/>
  <c r="AK18" i="24"/>
  <c r="J19" i="24"/>
  <c r="Z19" i="24"/>
  <c r="AP19" i="24"/>
  <c r="O20" i="24"/>
  <c r="AE20" i="24"/>
  <c r="D21" i="24"/>
  <c r="T21" i="24"/>
  <c r="AJ21" i="24"/>
  <c r="I22" i="24"/>
  <c r="Y22" i="24"/>
  <c r="AO22" i="24"/>
  <c r="N23" i="24"/>
  <c r="AD23" i="24"/>
  <c r="C24" i="24"/>
  <c r="S24" i="24"/>
  <c r="AI24" i="24"/>
  <c r="H25" i="24"/>
  <c r="X25" i="24"/>
  <c r="AN25" i="24"/>
  <c r="M26" i="24"/>
  <c r="AC26" i="24"/>
  <c r="B27" i="24"/>
  <c r="R27" i="24"/>
  <c r="AH27" i="24"/>
  <c r="G28" i="24"/>
  <c r="W28" i="24"/>
  <c r="AM28" i="24"/>
  <c r="L29" i="24"/>
  <c r="AB29" i="24"/>
  <c r="AR29" i="24"/>
  <c r="Q30" i="24"/>
  <c r="AG30" i="24"/>
  <c r="M5" i="24"/>
  <c r="AK5" i="24"/>
  <c r="J6" i="24"/>
  <c r="Z6" i="24"/>
  <c r="AP6" i="24"/>
  <c r="O7" i="24"/>
  <c r="AE7" i="24"/>
  <c r="D8" i="24"/>
  <c r="T8" i="24"/>
  <c r="AJ8" i="24"/>
  <c r="I9" i="24"/>
  <c r="Y9" i="24"/>
  <c r="AO9" i="24"/>
  <c r="N10" i="24"/>
  <c r="AD10" i="24"/>
  <c r="C11" i="24"/>
  <c r="S11" i="24"/>
  <c r="AI11" i="24"/>
  <c r="H12" i="24"/>
  <c r="X12" i="24"/>
  <c r="AN12" i="24"/>
  <c r="M13" i="24"/>
  <c r="AC13" i="24"/>
  <c r="B14" i="24"/>
  <c r="R14" i="24"/>
  <c r="AH14" i="24"/>
  <c r="G15" i="24"/>
  <c r="W15" i="24"/>
  <c r="AM15" i="24"/>
  <c r="L16" i="24"/>
  <c r="AB16" i="24"/>
  <c r="AR16" i="24"/>
  <c r="Q17" i="24"/>
  <c r="AG17" i="24"/>
  <c r="F18" i="24"/>
  <c r="V18" i="24"/>
  <c r="AL18" i="24"/>
  <c r="K19" i="24"/>
  <c r="AA19" i="24"/>
  <c r="AQ19" i="24"/>
  <c r="P20" i="24"/>
  <c r="AF20" i="24"/>
  <c r="E21" i="24"/>
  <c r="U21" i="24"/>
  <c r="AK21" i="24"/>
  <c r="J22" i="24"/>
  <c r="Z22" i="24"/>
  <c r="AP22" i="24"/>
  <c r="O23" i="24"/>
  <c r="AE23" i="24"/>
  <c r="D24" i="24"/>
  <c r="T24" i="24"/>
  <c r="AJ24" i="24"/>
  <c r="I25" i="24"/>
  <c r="Y25" i="24"/>
  <c r="AO25" i="24"/>
  <c r="N26" i="24"/>
  <c r="AD26" i="24"/>
  <c r="C27" i="24"/>
  <c r="S27" i="24"/>
  <c r="AI27" i="24"/>
  <c r="H28" i="24"/>
  <c r="X28" i="24"/>
  <c r="AN28" i="24"/>
  <c r="M29" i="24"/>
  <c r="AC29" i="24"/>
  <c r="B30" i="24"/>
  <c r="R30" i="24"/>
  <c r="AH30" i="24"/>
  <c r="N5" i="24"/>
  <c r="AL5" i="24"/>
  <c r="K6" i="24"/>
  <c r="AA6" i="24"/>
  <c r="AQ6" i="24"/>
  <c r="P7" i="24"/>
  <c r="AF7" i="24"/>
  <c r="E8" i="24"/>
  <c r="U8" i="24"/>
  <c r="AK8" i="24"/>
  <c r="J9" i="24"/>
  <c r="Z9" i="24"/>
  <c r="AP9" i="24"/>
  <c r="O10" i="24"/>
  <c r="AE10" i="24"/>
  <c r="D11" i="24"/>
  <c r="T11" i="24"/>
  <c r="AJ11" i="24"/>
  <c r="I12" i="24"/>
  <c r="Y12" i="24"/>
  <c r="AO12" i="24"/>
  <c r="N13" i="24"/>
  <c r="AD13" i="24"/>
  <c r="C14" i="24"/>
  <c r="S14" i="24"/>
  <c r="AI14" i="24"/>
  <c r="H15" i="24"/>
  <c r="X15" i="24"/>
  <c r="AN15" i="24"/>
  <c r="M16" i="24"/>
  <c r="AC16" i="24"/>
  <c r="S5" i="24"/>
  <c r="AN5" i="24"/>
  <c r="M6" i="24"/>
  <c r="AC6" i="24"/>
  <c r="B7" i="24"/>
  <c r="R7" i="24"/>
  <c r="AH7" i="24"/>
  <c r="G8" i="24"/>
  <c r="W8" i="24"/>
  <c r="AM8" i="24"/>
  <c r="L9" i="24"/>
  <c r="AB9" i="24"/>
  <c r="AR9" i="24"/>
  <c r="Q10" i="24"/>
  <c r="AG10" i="24"/>
  <c r="F11" i="24"/>
  <c r="V11" i="24"/>
  <c r="AL11" i="24"/>
  <c r="K12" i="24"/>
  <c r="AA12" i="24"/>
  <c r="AQ12" i="24"/>
  <c r="P13" i="24"/>
  <c r="AF13" i="24"/>
  <c r="E14" i="24"/>
  <c r="U14" i="24"/>
  <c r="AK14" i="24"/>
  <c r="J15" i="24"/>
  <c r="Z15" i="24"/>
  <c r="AP15" i="24"/>
  <c r="O16" i="24"/>
  <c r="AE16" i="24"/>
  <c r="D17" i="24"/>
  <c r="T17" i="24"/>
  <c r="AJ17" i="24"/>
  <c r="I18" i="24"/>
  <c r="Y18" i="24"/>
  <c r="AO18" i="24"/>
  <c r="N19" i="24"/>
  <c r="AD19" i="24"/>
  <c r="C20" i="24"/>
  <c r="S20" i="24"/>
  <c r="AI20" i="24"/>
  <c r="H21" i="24"/>
  <c r="X21" i="24"/>
  <c r="AN21" i="24"/>
  <c r="M22" i="24"/>
  <c r="AC22" i="24"/>
  <c r="B23" i="24"/>
  <c r="R23" i="24"/>
  <c r="AH23" i="24"/>
  <c r="G24" i="24"/>
  <c r="W24" i="24"/>
  <c r="AM24" i="24"/>
  <c r="L25" i="24"/>
  <c r="AB25" i="24"/>
  <c r="AR25" i="24"/>
  <c r="Q26" i="24"/>
  <c r="AG26" i="24"/>
  <c r="F27" i="24"/>
  <c r="V27" i="24"/>
  <c r="AL27" i="24"/>
  <c r="K28" i="24"/>
  <c r="AA28" i="24"/>
  <c r="AQ28" i="24"/>
  <c r="P29" i="24"/>
  <c r="AF29" i="24"/>
  <c r="E30" i="24"/>
  <c r="U30" i="24"/>
  <c r="AK30" i="24"/>
  <c r="AM5" i="24"/>
  <c r="U6" i="24"/>
  <c r="H7" i="24"/>
  <c r="AL7" i="24"/>
  <c r="X8" i="24"/>
  <c r="E9" i="24"/>
  <c r="AI9" i="24"/>
  <c r="V10" i="24"/>
  <c r="I11" i="24"/>
  <c r="AK11" i="24"/>
  <c r="S12" i="24"/>
  <c r="F13" i="24"/>
  <c r="AJ13" i="24"/>
  <c r="V14" i="24"/>
  <c r="C15" i="24"/>
  <c r="AG15" i="24"/>
  <c r="R16" i="24"/>
  <c r="AN16" i="24"/>
  <c r="W17" i="24"/>
  <c r="AR17" i="24"/>
  <c r="AA18" i="24"/>
  <c r="E19" i="24"/>
  <c r="AE19" i="24"/>
  <c r="I20" i="24"/>
  <c r="AH20" i="24"/>
  <c r="M21" i="24"/>
  <c r="AL21" i="24"/>
  <c r="Q22" i="24"/>
  <c r="AL22" i="24"/>
  <c r="U23" i="24"/>
  <c r="AP23" i="24"/>
  <c r="Y24" i="24"/>
  <c r="C25" i="24"/>
  <c r="AC25" i="24"/>
  <c r="G26" i="24"/>
  <c r="AF26" i="24"/>
  <c r="K27" i="24"/>
  <c r="AJ27" i="24"/>
  <c r="O28" i="24"/>
  <c r="AJ28" i="24"/>
  <c r="S29" i="24"/>
  <c r="AN29" i="24"/>
  <c r="W30" i="24"/>
  <c r="AR30" i="24"/>
  <c r="R31" i="24"/>
  <c r="AH31" i="24"/>
  <c r="G32" i="24"/>
  <c r="W32" i="24"/>
  <c r="AM32" i="24"/>
  <c r="L33" i="24"/>
  <c r="AB33" i="24"/>
  <c r="AR33" i="24"/>
  <c r="Q34" i="24"/>
  <c r="AG34" i="24"/>
  <c r="G4" i="24"/>
  <c r="W4" i="24"/>
  <c r="AM4" i="24"/>
  <c r="AO5" i="24"/>
  <c r="V6" i="24"/>
  <c r="I7" i="24"/>
  <c r="AM7" i="24"/>
  <c r="Z8" i="24"/>
  <c r="K9" i="24"/>
  <c r="AJ9" i="24"/>
  <c r="W10" i="24"/>
  <c r="J11" i="24"/>
  <c r="AM11" i="24"/>
  <c r="B6" i="24"/>
  <c r="AF6" i="24"/>
  <c r="Q7" i="24"/>
  <c r="AP7" i="24"/>
  <c r="AC8" i="24"/>
  <c r="P9" i="24"/>
  <c r="B10" i="24"/>
  <c r="Z10" i="24"/>
  <c r="M11" i="24"/>
  <c r="AQ11" i="24"/>
  <c r="AD12" i="24"/>
  <c r="O13" i="24"/>
  <c r="AN13" i="24"/>
  <c r="AA14" i="24"/>
  <c r="N15" i="24"/>
  <c r="AQ15" i="24"/>
  <c r="V16" i="24"/>
  <c r="F17" i="24"/>
  <c r="AA17" i="24"/>
  <c r="J18" i="24"/>
  <c r="AE18" i="24"/>
  <c r="M19" i="24"/>
  <c r="AI19" i="24"/>
  <c r="Q20" i="24"/>
  <c r="AM20" i="24"/>
  <c r="Q21" i="24"/>
  <c r="AQ21" i="24"/>
  <c r="U22" i="24"/>
  <c r="D23" i="24"/>
  <c r="Y23" i="24"/>
  <c r="H24" i="24"/>
  <c r="AC24" i="24"/>
  <c r="K25" i="24"/>
  <c r="AG25" i="24"/>
  <c r="O26" i="24"/>
  <c r="AK26" i="24"/>
  <c r="O27" i="24"/>
  <c r="AO27" i="24"/>
  <c r="S28" i="24"/>
  <c r="B29" i="24"/>
  <c r="W29" i="24"/>
  <c r="F30" i="24"/>
  <c r="C6" i="24"/>
  <c r="AG6" i="24"/>
  <c r="S7" i="24"/>
  <c r="AQ7" i="24"/>
  <c r="AD8" i="24"/>
  <c r="Q9" i="24"/>
  <c r="D10" i="24"/>
  <c r="AF10" i="24"/>
  <c r="N11" i="24"/>
  <c r="AR11" i="24"/>
  <c r="AE12" i="24"/>
  <c r="Q13" i="24"/>
  <c r="AO13" i="24"/>
  <c r="AB14" i="24"/>
  <c r="O15" i="24"/>
  <c r="AR15" i="24"/>
  <c r="W16" i="24"/>
  <c r="G17" i="24"/>
  <c r="AB17" i="24"/>
  <c r="K18" i="24"/>
  <c r="AF18" i="24"/>
  <c r="O19" i="24"/>
  <c r="AJ19" i="24"/>
  <c r="R20" i="24"/>
  <c r="AN20" i="24"/>
  <c r="V21" i="24"/>
  <c r="AR21" i="24"/>
  <c r="V22" i="24"/>
  <c r="E23" i="24"/>
  <c r="Z23" i="24"/>
  <c r="I24" i="24"/>
  <c r="AD24" i="24"/>
  <c r="M25" i="24"/>
  <c r="AH25" i="24"/>
  <c r="P26" i="24"/>
  <c r="T5" i="24"/>
  <c r="F6" i="24"/>
  <c r="AJ6" i="24"/>
  <c r="W7" i="24"/>
  <c r="J8" i="24"/>
  <c r="AL8" i="24"/>
  <c r="T9" i="24"/>
  <c r="G10" i="24"/>
  <c r="AK10" i="24"/>
  <c r="W11" i="24"/>
  <c r="D12" i="24"/>
  <c r="AH12" i="24"/>
  <c r="X5" i="24"/>
  <c r="L6" i="24"/>
  <c r="AK6" i="24"/>
  <c r="X7" i="24"/>
  <c r="K8" i="24"/>
  <c r="AN8" i="24"/>
  <c r="U9" i="24"/>
  <c r="H10" i="24"/>
  <c r="AL10" i="24"/>
  <c r="Y11" i="24"/>
  <c r="J12" i="24"/>
  <c r="AI12" i="24"/>
  <c r="V13" i="24"/>
  <c r="I14" i="24"/>
  <c r="AL14" i="24"/>
  <c r="S15" i="24"/>
  <c r="E16" i="24"/>
  <c r="AG16" i="24"/>
  <c r="R5" i="24"/>
  <c r="T6" i="24"/>
  <c r="Z7" i="24"/>
  <c r="AB8" i="24"/>
  <c r="AF9" i="24"/>
  <c r="AJ10" i="24"/>
  <c r="AE11" i="24"/>
  <c r="AJ12" i="24"/>
  <c r="AG13" i="24"/>
  <c r="Z14" i="24"/>
  <c r="Y15" i="24"/>
  <c r="P16" i="24"/>
  <c r="E17" i="24"/>
  <c r="AI17" i="24"/>
  <c r="Q18" i="24"/>
  <c r="C19" i="24"/>
  <c r="AG19" i="24"/>
  <c r="U20" i="24"/>
  <c r="F21" i="24"/>
  <c r="AE21" i="24"/>
  <c r="R22" i="24"/>
  <c r="F23" i="24"/>
  <c r="AI23" i="24"/>
  <c r="P24" i="24"/>
  <c r="B25" i="24"/>
  <c r="AF25" i="24"/>
  <c r="T26" i="24"/>
  <c r="D27" i="24"/>
  <c r="AB27" i="24"/>
  <c r="M28" i="24"/>
  <c r="AO28" i="24"/>
  <c r="V29" i="24"/>
  <c r="H30" i="24"/>
  <c r="AD30" i="24"/>
  <c r="J31" i="24"/>
  <c r="AA31" i="24"/>
  <c r="AR31" i="24"/>
  <c r="R32" i="24"/>
  <c r="AI32" i="24"/>
  <c r="I33" i="24"/>
  <c r="Z33" i="24"/>
  <c r="AQ33" i="24"/>
  <c r="R34" i="24"/>
  <c r="AI34" i="24"/>
  <c r="J4" i="24"/>
  <c r="AA4" i="24"/>
  <c r="AR4" i="24"/>
  <c r="Y5" i="24"/>
  <c r="AB6" i="24"/>
  <c r="AA7" i="24"/>
  <c r="AE8" i="24"/>
  <c r="AG9" i="24"/>
  <c r="AM10" i="24"/>
  <c r="AO11" i="24"/>
  <c r="AP12" i="24"/>
  <c r="AI13" i="24"/>
  <c r="AC14" i="24"/>
  <c r="AA15" i="24"/>
  <c r="Q16" i="24"/>
  <c r="H17" i="24"/>
  <c r="AK17" i="24"/>
  <c r="R18" i="24"/>
  <c r="D19" i="24"/>
  <c r="AH19" i="24"/>
  <c r="V20" i="24"/>
  <c r="G21" i="24"/>
  <c r="AF21" i="24"/>
  <c r="S22" i="24"/>
  <c r="G23" i="24"/>
  <c r="AJ23" i="24"/>
  <c r="U24" i="24"/>
  <c r="D25" i="24"/>
  <c r="AI25" i="24"/>
  <c r="U26" i="24"/>
  <c r="AC5" i="24"/>
  <c r="AD6" i="24"/>
  <c r="AG7" i="24"/>
  <c r="AF8" i="24"/>
  <c r="AH9" i="24"/>
  <c r="AN10" i="24"/>
  <c r="AP11" i="24"/>
  <c r="AR12" i="24"/>
  <c r="AK13" i="24"/>
  <c r="AD14" i="24"/>
  <c r="AC15" i="24"/>
  <c r="S16" i="24"/>
  <c r="I17" i="24"/>
  <c r="AL17" i="24"/>
  <c r="W18" i="24"/>
  <c r="F19" i="24"/>
  <c r="AK19" i="24"/>
  <c r="W20" i="24"/>
  <c r="I21" i="24"/>
  <c r="AG21" i="24"/>
  <c r="T22" i="24"/>
  <c r="H23" i="24"/>
  <c r="AK23" i="24"/>
  <c r="V24" i="24"/>
  <c r="E25" i="24"/>
  <c r="AJ25" i="24"/>
  <c r="V26" i="24"/>
  <c r="G27" i="24"/>
  <c r="AD27" i="24"/>
  <c r="P28" i="24"/>
  <c r="AR28" i="24"/>
  <c r="Y29" i="24"/>
  <c r="J30" i="24"/>
  <c r="AJ30" i="24"/>
  <c r="L31" i="24"/>
  <c r="AC31" i="24"/>
  <c r="C32" i="24"/>
  <c r="T32" i="24"/>
  <c r="AK32" i="24"/>
  <c r="K33" i="24"/>
  <c r="AC33" i="24"/>
  <c r="C34" i="24"/>
  <c r="T34" i="24"/>
  <c r="AK34" i="24"/>
  <c r="L4" i="24"/>
  <c r="AC4" i="24"/>
  <c r="Q28" i="24"/>
  <c r="AD31" i="24"/>
  <c r="U34" i="24"/>
  <c r="AN14" i="24"/>
  <c r="AD5" i="24"/>
  <c r="AH6" i="24"/>
  <c r="AI7" i="24"/>
  <c r="AP8" i="24"/>
  <c r="AK9" i="24"/>
  <c r="AO10" i="24"/>
  <c r="B12" i="24"/>
  <c r="C13" i="24"/>
  <c r="AL13" i="24"/>
  <c r="AJ14" i="24"/>
  <c r="AD15" i="24"/>
  <c r="T16" i="24"/>
  <c r="J17" i="24"/>
  <c r="AM17" i="24"/>
  <c r="X18" i="24"/>
  <c r="G19" i="24"/>
  <c r="AL19" i="24"/>
  <c r="X20" i="24"/>
  <c r="J21" i="24"/>
  <c r="AM21" i="24"/>
  <c r="AA22" i="24"/>
  <c r="I23" i="24"/>
  <c r="AL23" i="24"/>
  <c r="X24" i="24"/>
  <c r="J25" i="24"/>
  <c r="AK25" i="24"/>
  <c r="W26" i="24"/>
  <c r="H27" i="24"/>
  <c r="AE27" i="24"/>
  <c r="C29" i="24"/>
  <c r="AD29" i="24"/>
  <c r="K30" i="24"/>
  <c r="AL30" i="24"/>
  <c r="M31" i="24"/>
  <c r="D32" i="24"/>
  <c r="U32" i="24"/>
  <c r="AL32" i="24"/>
  <c r="M33" i="24"/>
  <c r="AD33" i="24"/>
  <c r="D34" i="24"/>
  <c r="AL34" i="24"/>
  <c r="M4" i="24"/>
  <c r="AD4" i="24"/>
  <c r="AE15" i="24"/>
  <c r="AE5" i="24"/>
  <c r="AI6" i="24"/>
  <c r="AK7" i="24"/>
  <c r="AQ8" i="24"/>
  <c r="AQ9" i="24"/>
  <c r="AP10" i="24"/>
  <c r="C12" i="24"/>
  <c r="D13" i="24"/>
  <c r="AM13" i="24"/>
  <c r="U16" i="24"/>
  <c r="K17" i="24"/>
  <c r="AN17" i="24"/>
  <c r="Z18" i="24"/>
  <c r="L19" i="24"/>
  <c r="AM19" i="24"/>
  <c r="Y20" i="24"/>
  <c r="K21" i="24"/>
  <c r="AO21" i="24"/>
  <c r="AB22" i="24"/>
  <c r="J23" i="24"/>
  <c r="AM23" i="24"/>
  <c r="Z24" i="24"/>
  <c r="N25" i="24"/>
  <c r="AP25" i="24"/>
  <c r="X26" i="24"/>
  <c r="I27" i="24"/>
  <c r="AK27" i="24"/>
  <c r="R28" i="24"/>
  <c r="D29" i="24"/>
  <c r="L30" i="24"/>
  <c r="N31" i="24"/>
  <c r="AE31" i="24"/>
  <c r="E32" i="24"/>
  <c r="V32" i="24"/>
  <c r="AN32" i="24"/>
  <c r="N33" i="24"/>
  <c r="AE33" i="24"/>
  <c r="E34" i="24"/>
  <c r="V34" i="24"/>
  <c r="AM34" i="24"/>
  <c r="N4" i="24"/>
  <c r="AF5" i="24"/>
  <c r="AL6" i="24"/>
  <c r="AN7" i="24"/>
  <c r="AR8" i="24"/>
  <c r="E10" i="24"/>
  <c r="E11" i="24"/>
  <c r="L12" i="24"/>
  <c r="E13" i="24"/>
  <c r="D14" i="24"/>
  <c r="AO14" i="24"/>
  <c r="AF15" i="24"/>
  <c r="X16" i="24"/>
  <c r="L17" i="24"/>
  <c r="AO17" i="24"/>
  <c r="AB18" i="24"/>
  <c r="P19" i="24"/>
  <c r="AR19" i="24"/>
  <c r="Z20" i="24"/>
  <c r="L21" i="24"/>
  <c r="AP21" i="24"/>
  <c r="AD22" i="24"/>
  <c r="K23" i="24"/>
  <c r="AN23" i="24"/>
  <c r="AA24" i="24"/>
  <c r="O25" i="24"/>
  <c r="AQ25" i="24"/>
  <c r="Y26" i="24"/>
  <c r="J27" i="24"/>
  <c r="AM27" i="24"/>
  <c r="T28" i="24"/>
  <c r="E29" i="24"/>
  <c r="AG29" i="24"/>
  <c r="M30" i="24"/>
  <c r="AN30" i="24"/>
  <c r="O31" i="24"/>
  <c r="AF31" i="24"/>
  <c r="F32" i="24"/>
  <c r="X32" i="24"/>
  <c r="AO32" i="24"/>
  <c r="O33" i="24"/>
  <c r="AF33" i="24"/>
  <c r="F34" i="24"/>
  <c r="W34" i="24"/>
  <c r="AN34" i="24"/>
  <c r="O4" i="24"/>
  <c r="AF4" i="24"/>
  <c r="R6" i="24"/>
  <c r="M8" i="24"/>
  <c r="F10" i="24"/>
  <c r="AA11" i="24"/>
  <c r="I13" i="24"/>
  <c r="X14" i="24"/>
  <c r="C16" i="24"/>
  <c r="M17" i="24"/>
  <c r="M18" i="24"/>
  <c r="S19" i="24"/>
  <c r="L20" i="24"/>
  <c r="Y21" i="24"/>
  <c r="AE22" i="24"/>
  <c r="X23" i="24"/>
  <c r="AF24" i="24"/>
  <c r="AD25" i="24"/>
  <c r="AJ26" i="24"/>
  <c r="AA27" i="24"/>
  <c r="AC28" i="24"/>
  <c r="T29" i="24"/>
  <c r="S30" i="24"/>
  <c r="E31" i="24"/>
  <c r="AB31" i="24"/>
  <c r="L32" i="24"/>
  <c r="AH32" i="24"/>
  <c r="S33" i="24"/>
  <c r="AO33" i="24"/>
  <c r="Z34" i="24"/>
  <c r="F4" i="24"/>
  <c r="AG4" i="24"/>
  <c r="AC27" i="24"/>
  <c r="AD11" i="24"/>
  <c r="G34" i="24"/>
  <c r="V8" i="24"/>
  <c r="AG20" i="24"/>
  <c r="AQ27" i="24"/>
  <c r="AD34" i="24"/>
  <c r="S6" i="24"/>
  <c r="N8" i="24"/>
  <c r="I10" i="24"/>
  <c r="AB11" i="24"/>
  <c r="S13" i="24"/>
  <c r="Y14" i="24"/>
  <c r="D16" i="24"/>
  <c r="R17" i="24"/>
  <c r="N18" i="24"/>
  <c r="T19" i="24"/>
  <c r="T20" i="24"/>
  <c r="Z21" i="24"/>
  <c r="AF22" i="24"/>
  <c r="AA23" i="24"/>
  <c r="AK24" i="24"/>
  <c r="AE25" i="24"/>
  <c r="AL26" i="24"/>
  <c r="AD28" i="24"/>
  <c r="U29" i="24"/>
  <c r="T30" i="24"/>
  <c r="T33" i="24"/>
  <c r="G16" i="24"/>
  <c r="V17" i="24"/>
  <c r="AO26" i="24"/>
  <c r="P4" i="24"/>
  <c r="AR6" i="24"/>
  <c r="O8" i="24"/>
  <c r="J10" i="24"/>
  <c r="AC11" i="24"/>
  <c r="T13" i="24"/>
  <c r="AP14" i="24"/>
  <c r="F16" i="24"/>
  <c r="S17" i="24"/>
  <c r="O18" i="24"/>
  <c r="U19" i="24"/>
  <c r="AA20" i="24"/>
  <c r="AA21" i="24"/>
  <c r="AG22" i="24"/>
  <c r="AF23" i="24"/>
  <c r="AL24" i="24"/>
  <c r="B26" i="24"/>
  <c r="AM26" i="24"/>
  <c r="AN27" i="24"/>
  <c r="AE28" i="24"/>
  <c r="X29" i="24"/>
  <c r="V30" i="24"/>
  <c r="G31" i="24"/>
  <c r="AI31" i="24"/>
  <c r="N32" i="24"/>
  <c r="AP32" i="24"/>
  <c r="U33" i="24"/>
  <c r="B34" i="24"/>
  <c r="AB34" i="24"/>
  <c r="I4" i="24"/>
  <c r="AI4" i="24"/>
  <c r="AC34" i="24"/>
  <c r="H16" i="24"/>
  <c r="AH29" i="24"/>
  <c r="AH22" i="24"/>
  <c r="E7" i="24"/>
  <c r="W19" i="24"/>
  <c r="W33" i="24"/>
  <c r="F7" i="24"/>
  <c r="AA8" i="24"/>
  <c r="T10" i="24"/>
  <c r="O12" i="24"/>
  <c r="X13" i="24"/>
  <c r="B15" i="24"/>
  <c r="N16" i="24"/>
  <c r="X17" i="24"/>
  <c r="AD18" i="24"/>
  <c r="AB19" i="24"/>
  <c r="AJ20" i="24"/>
  <c r="AD21" i="24"/>
  <c r="AJ22" i="24"/>
  <c r="AQ23" i="24"/>
  <c r="AP24" i="24"/>
  <c r="E26" i="24"/>
  <c r="AP26" i="24"/>
  <c r="AR27" i="24"/>
  <c r="AH28" i="24"/>
  <c r="AI29" i="24"/>
  <c r="Z30" i="24"/>
  <c r="K31" i="24"/>
  <c r="AL31" i="24"/>
  <c r="Q32" i="24"/>
  <c r="B33" i="24"/>
  <c r="X33" i="24"/>
  <c r="I34" i="24"/>
  <c r="AE34" i="24"/>
  <c r="Q4" i="24"/>
  <c r="AL4" i="24"/>
  <c r="P31" i="24"/>
  <c r="C33" i="24"/>
  <c r="J34" i="24"/>
  <c r="AF34" i="24"/>
  <c r="AN4" i="24"/>
  <c r="L24" i="24"/>
  <c r="AQ17" i="24"/>
  <c r="L8" i="24"/>
  <c r="W23" i="24"/>
  <c r="R29" i="24"/>
  <c r="AN33" i="24"/>
  <c r="F31" i="24"/>
  <c r="U13" i="24"/>
  <c r="AR14" i="24"/>
  <c r="I31" i="24"/>
  <c r="G7" i="24"/>
  <c r="B9" i="24"/>
  <c r="U10" i="24"/>
  <c r="P12" i="24"/>
  <c r="Y13" i="24"/>
  <c r="I15" i="24"/>
  <c r="AD16" i="24"/>
  <c r="Y17" i="24"/>
  <c r="AG18" i="24"/>
  <c r="AC19" i="24"/>
  <c r="AK20" i="24"/>
  <c r="B22" i="24"/>
  <c r="AK22" i="24"/>
  <c r="E24" i="24"/>
  <c r="AQ24" i="24"/>
  <c r="F26" i="24"/>
  <c r="E27" i="24"/>
  <c r="B28" i="24"/>
  <c r="AI28" i="24"/>
  <c r="AJ29" i="24"/>
  <c r="AA30" i="24"/>
  <c r="AM31" i="24"/>
  <c r="S32" i="24"/>
  <c r="Y33" i="24"/>
  <c r="R4" i="24"/>
  <c r="AQ20" i="24"/>
  <c r="K14" i="24"/>
  <c r="AJ33" i="24"/>
  <c r="P22" i="24"/>
  <c r="Z31" i="24"/>
  <c r="E4" i="24"/>
  <c r="M32" i="24"/>
  <c r="AJ31" i="24"/>
  <c r="W13" i="24"/>
  <c r="P32" i="24"/>
  <c r="J7" i="24"/>
  <c r="C9" i="24"/>
  <c r="X10" i="24"/>
  <c r="Q12" i="24"/>
  <c r="AE13" i="24"/>
  <c r="K15" i="24"/>
  <c r="AF16" i="24"/>
  <c r="Z17" i="24"/>
  <c r="AH18" i="24"/>
  <c r="AF19" i="24"/>
  <c r="AL20" i="24"/>
  <c r="C22" i="24"/>
  <c r="AQ22" i="24"/>
  <c r="F24" i="24"/>
  <c r="AR24" i="24"/>
  <c r="H26" i="24"/>
  <c r="L27" i="24"/>
  <c r="C28" i="24"/>
  <c r="AP28" i="24"/>
  <c r="AK29" i="24"/>
  <c r="AB30" i="24"/>
  <c r="Q31" i="24"/>
  <c r="AN31" i="24"/>
  <c r="Y32" i="24"/>
  <c r="D33" i="24"/>
  <c r="AA33" i="24"/>
  <c r="K34" i="24"/>
  <c r="AH34" i="24"/>
  <c r="S4" i="24"/>
  <c r="AO4" i="24"/>
  <c r="AO34" i="24"/>
  <c r="AQ4" i="24"/>
  <c r="O9" i="24"/>
  <c r="Q15" i="24"/>
  <c r="E20" i="24"/>
  <c r="R26" i="24"/>
  <c r="AO29" i="24"/>
  <c r="AQ31" i="24"/>
  <c r="AI33" i="24"/>
  <c r="V4" i="24"/>
  <c r="D6" i="24"/>
  <c r="K22" i="24"/>
  <c r="C30" i="24"/>
  <c r="H33" i="24"/>
  <c r="K20" i="24"/>
  <c r="K32" i="24"/>
  <c r="P8" i="24"/>
  <c r="V19" i="24"/>
  <c r="AG23" i="24"/>
  <c r="AF28" i="24"/>
  <c r="O32" i="24"/>
  <c r="AJ4" i="24"/>
  <c r="H34" i="24"/>
  <c r="AG5" i="24"/>
  <c r="K7" i="24"/>
  <c r="D9" i="24"/>
  <c r="Y10" i="24"/>
  <c r="R12" i="24"/>
  <c r="F14" i="24"/>
  <c r="M15" i="24"/>
  <c r="AH16" i="24"/>
  <c r="AC17" i="24"/>
  <c r="AM18" i="24"/>
  <c r="B20" i="24"/>
  <c r="AO20" i="24"/>
  <c r="D22" i="24"/>
  <c r="AR22" i="24"/>
  <c r="J24" i="24"/>
  <c r="P25" i="24"/>
  <c r="I26" i="24"/>
  <c r="M27" i="24"/>
  <c r="D28" i="24"/>
  <c r="F29" i="24"/>
  <c r="AL29" i="24"/>
  <c r="AC30" i="24"/>
  <c r="S31" i="24"/>
  <c r="AO31" i="24"/>
  <c r="Z32" i="24"/>
  <c r="E33" i="24"/>
  <c r="AG33" i="24"/>
  <c r="L34" i="24"/>
  <c r="AJ34" i="24"/>
  <c r="T4" i="24"/>
  <c r="AP4" i="24"/>
  <c r="J26" i="24"/>
  <c r="AH33" i="24"/>
  <c r="AR5" i="24"/>
  <c r="G11" i="24"/>
  <c r="J14" i="24"/>
  <c r="AJ16" i="24"/>
  <c r="AP18" i="24"/>
  <c r="F22" i="24"/>
  <c r="R25" i="24"/>
  <c r="T27" i="24"/>
  <c r="H29" i="24"/>
  <c r="AM30" i="24"/>
  <c r="AB32" i="24"/>
  <c r="B4" i="24"/>
  <c r="Y7" i="24"/>
  <c r="R9" i="24"/>
  <c r="K11" i="24"/>
  <c r="AB12" i="24"/>
  <c r="R15" i="24"/>
  <c r="AK16" i="24"/>
  <c r="AQ18" i="24"/>
  <c r="AR20" i="24"/>
  <c r="M24" i="24"/>
  <c r="S26" i="24"/>
  <c r="U27" i="24"/>
  <c r="L28" i="24"/>
  <c r="I29" i="24"/>
  <c r="V31" i="24"/>
  <c r="B32" i="24"/>
  <c r="AC32" i="24"/>
  <c r="O34" i="24"/>
  <c r="AA25" i="24"/>
  <c r="AH4" i="24"/>
  <c r="AQ14" i="24"/>
  <c r="AP27" i="24"/>
  <c r="V33" i="24"/>
  <c r="AO23" i="24"/>
  <c r="AQ5" i="24"/>
  <c r="U7" i="24"/>
  <c r="M9" i="24"/>
  <c r="AH10" i="24"/>
  <c r="T12" i="24"/>
  <c r="H14" i="24"/>
  <c r="P15" i="24"/>
  <c r="AI16" i="24"/>
  <c r="AH17" i="24"/>
  <c r="AN18" i="24"/>
  <c r="D20" i="24"/>
  <c r="AP20" i="24"/>
  <c r="E22" i="24"/>
  <c r="C23" i="24"/>
  <c r="K24" i="24"/>
  <c r="Q25" i="24"/>
  <c r="N27" i="24"/>
  <c r="I28" i="24"/>
  <c r="G29" i="24"/>
  <c r="AM29" i="24"/>
  <c r="AI30" i="24"/>
  <c r="T31" i="24"/>
  <c r="AP31" i="24"/>
  <c r="AA32" i="24"/>
  <c r="F33" i="24"/>
  <c r="M34" i="24"/>
  <c r="U4" i="24"/>
  <c r="V7" i="24"/>
  <c r="Z12" i="24"/>
  <c r="AP17" i="24"/>
  <c r="P23" i="24"/>
  <c r="J28" i="24"/>
  <c r="U31" i="24"/>
  <c r="G33" i="24"/>
  <c r="N34" i="24"/>
  <c r="AP34" i="24"/>
  <c r="Q23" i="24"/>
  <c r="X4" i="24"/>
  <c r="L18" i="24"/>
  <c r="N30" i="24"/>
  <c r="Y34" i="24"/>
  <c r="AG31" i="24"/>
  <c r="AA34" i="24"/>
  <c r="P10" i="24"/>
  <c r="AB21" i="24"/>
  <c r="AN26" i="24"/>
  <c r="H31" i="24"/>
  <c r="K4" i="24"/>
  <c r="AO24" i="24"/>
  <c r="F20" i="24"/>
  <c r="AO30" i="24"/>
  <c r="AQ34" i="24"/>
  <c r="Z27" i="24"/>
  <c r="C7" i="24"/>
  <c r="AB20" i="24"/>
  <c r="AN24" i="24"/>
  <c r="X30" i="24"/>
  <c r="R10" i="24"/>
  <c r="AC21" i="24"/>
  <c r="AG28" i="24"/>
  <c r="AK4" i="24"/>
  <c r="S25" i="24"/>
  <c r="H13" i="24"/>
  <c r="AI26" i="24"/>
  <c r="AG32" i="24"/>
  <c r="AE4" i="24"/>
  <c r="AJ32" i="24"/>
  <c r="AP33" i="24"/>
  <c r="P18" i="24"/>
  <c r="AC18" i="24"/>
  <c r="D26" i="24"/>
  <c r="Y30" i="24"/>
  <c r="AR32" i="24"/>
  <c r="E6" i="24"/>
  <c r="AO7" i="24"/>
  <c r="S9" i="24"/>
  <c r="L11" i="24"/>
  <c r="AF12" i="24"/>
  <c r="L14" i="24"/>
  <c r="AH15" i="24"/>
  <c r="AL16" i="24"/>
  <c r="B18" i="24"/>
  <c r="AR18" i="24"/>
  <c r="G20" i="24"/>
  <c r="N21" i="24"/>
  <c r="L22" i="24"/>
  <c r="S23" i="24"/>
  <c r="N24" i="24"/>
  <c r="T25" i="24"/>
  <c r="Z26" i="24"/>
  <c r="W27" i="24"/>
  <c r="N28" i="24"/>
  <c r="N29" i="24"/>
  <c r="D30" i="24"/>
  <c r="AP30" i="24"/>
  <c r="W31" i="24"/>
  <c r="H32" i="24"/>
  <c r="AD32" i="24"/>
  <c r="J33" i="24"/>
  <c r="AK33" i="24"/>
  <c r="P34" i="24"/>
  <c r="AR34" i="24"/>
  <c r="Y4" i="24"/>
  <c r="O22" i="24"/>
  <c r="AB4" i="24"/>
  <c r="AE9" i="24"/>
  <c r="C31" i="24"/>
  <c r="AE29" i="24"/>
  <c r="N12" i="24"/>
  <c r="AK31" i="24"/>
  <c r="N6" i="24"/>
  <c r="F8" i="24"/>
  <c r="AA9" i="24"/>
  <c r="O11" i="24"/>
  <c r="AG12" i="24"/>
  <c r="M14" i="24"/>
  <c r="AI15" i="24"/>
  <c r="AM16" i="24"/>
  <c r="G18" i="24"/>
  <c r="B19" i="24"/>
  <c r="H20" i="24"/>
  <c r="O21" i="24"/>
  <c r="N22" i="24"/>
  <c r="T23" i="24"/>
  <c r="O24" i="24"/>
  <c r="U25" i="24"/>
  <c r="AE26" i="24"/>
  <c r="X27" i="24"/>
  <c r="Y28" i="24"/>
  <c r="O29" i="24"/>
  <c r="G30" i="24"/>
  <c r="AQ30" i="24"/>
  <c r="X31" i="24"/>
  <c r="I32" i="24"/>
  <c r="AE32" i="24"/>
  <c r="P33" i="24"/>
  <c r="AL33" i="24"/>
  <c r="S34" i="24"/>
  <c r="C4" i="24"/>
  <c r="Z4" i="24"/>
  <c r="P6" i="24"/>
  <c r="H8" i="24"/>
  <c r="AC9" i="24"/>
  <c r="U11" i="24"/>
  <c r="G13" i="24"/>
  <c r="N14" i="24"/>
  <c r="AO15" i="24"/>
  <c r="B17" i="24"/>
  <c r="H18" i="24"/>
  <c r="Q19" i="24"/>
  <c r="J20" i="24"/>
  <c r="P21" i="24"/>
  <c r="V23" i="24"/>
  <c r="AB24" i="24"/>
  <c r="Z25" i="24"/>
  <c r="AH26" i="24"/>
  <c r="Y27" i="24"/>
  <c r="Z28" i="24"/>
  <c r="Q29" i="24"/>
  <c r="I30" i="24"/>
  <c r="B31" i="24"/>
  <c r="Y31" i="24"/>
  <c r="J32" i="24"/>
  <c r="AF32" i="24"/>
  <c r="Q33" i="24"/>
  <c r="AM33" i="24"/>
  <c r="X34" i="24"/>
  <c r="D4" i="24"/>
  <c r="Q6" i="24"/>
  <c r="Z11" i="24"/>
  <c r="T14" i="24"/>
  <c r="B16" i="24"/>
  <c r="C17" i="24"/>
  <c r="R19" i="24"/>
  <c r="W21" i="24"/>
  <c r="AE24" i="24"/>
  <c r="AB28" i="24"/>
  <c r="R33" i="24"/>
  <c r="H4" i="24"/>
  <c r="U17" i="24"/>
  <c r="C26" i="24"/>
  <c r="AQ32" i="24"/>
  <c r="AI22" i="24"/>
  <c r="C5" i="25"/>
  <c r="S5" i="25"/>
  <c r="AI5" i="25"/>
  <c r="H6" i="25"/>
  <c r="X6" i="25"/>
  <c r="AN6" i="25"/>
  <c r="M7" i="25"/>
  <c r="AC7" i="25"/>
  <c r="B8" i="25"/>
  <c r="R8" i="25"/>
  <c r="AH8" i="25"/>
  <c r="G9" i="25"/>
  <c r="W9" i="25"/>
  <c r="AM9" i="25"/>
  <c r="L10" i="25"/>
  <c r="AB10" i="25"/>
  <c r="AR10" i="25"/>
  <c r="Q11" i="25"/>
  <c r="AG11" i="25"/>
  <c r="F12" i="25"/>
  <c r="V12" i="25"/>
  <c r="AL12" i="25"/>
  <c r="K13" i="25"/>
  <c r="AA13" i="25"/>
  <c r="AQ13" i="25"/>
  <c r="P14" i="25"/>
  <c r="AF14" i="25"/>
  <c r="E15" i="25"/>
  <c r="U15" i="25"/>
  <c r="AK15" i="25"/>
  <c r="J16" i="25"/>
  <c r="Z16" i="25"/>
  <c r="AP16" i="25"/>
  <c r="O17" i="25"/>
  <c r="AE17" i="25"/>
  <c r="D18" i="25"/>
  <c r="T18" i="25"/>
  <c r="AJ18" i="25"/>
  <c r="I19" i="25"/>
  <c r="Y19" i="25"/>
  <c r="AO19" i="25"/>
  <c r="N20" i="25"/>
  <c r="AD20" i="25"/>
  <c r="C21" i="25"/>
  <c r="S21" i="25"/>
  <c r="AI21" i="25"/>
  <c r="H22" i="25"/>
  <c r="X22" i="25"/>
  <c r="AN22" i="25"/>
  <c r="M23" i="25"/>
  <c r="AC23" i="25"/>
  <c r="B24" i="25"/>
  <c r="R24" i="25"/>
  <c r="AH24" i="25"/>
  <c r="G25" i="25"/>
  <c r="W25" i="25"/>
  <c r="AM25" i="25"/>
  <c r="L26" i="25"/>
  <c r="AB26" i="25"/>
  <c r="AR26" i="25"/>
  <c r="Q27" i="25"/>
  <c r="AG27" i="25"/>
  <c r="F28" i="25"/>
  <c r="V28" i="25"/>
  <c r="AL28" i="25"/>
  <c r="K29" i="25"/>
  <c r="AA29" i="25"/>
  <c r="AQ29" i="25"/>
  <c r="P30" i="25"/>
  <c r="AF30" i="25"/>
  <c r="E31" i="25"/>
  <c r="U31" i="25"/>
  <c r="AK31" i="25"/>
  <c r="J32" i="25"/>
  <c r="Z32" i="25"/>
  <c r="AP32" i="25"/>
  <c r="O33" i="25"/>
  <c r="AE33" i="25"/>
  <c r="D34" i="25"/>
  <c r="T34" i="25"/>
  <c r="AJ34" i="25"/>
  <c r="L4" i="25"/>
  <c r="AB4" i="25"/>
  <c r="AR4" i="25"/>
  <c r="D5" i="25"/>
  <c r="T5" i="25"/>
  <c r="AJ5" i="25"/>
  <c r="I6" i="25"/>
  <c r="Y6" i="25"/>
  <c r="AO6" i="25"/>
  <c r="N7" i="25"/>
  <c r="AD7" i="25"/>
  <c r="C8" i="25"/>
  <c r="S8" i="25"/>
  <c r="AI8" i="25"/>
  <c r="H9" i="25"/>
  <c r="X9" i="25"/>
  <c r="AN9" i="25"/>
  <c r="M10" i="25"/>
  <c r="AC10" i="25"/>
  <c r="B11" i="25"/>
  <c r="R11" i="25"/>
  <c r="AH11" i="25"/>
  <c r="G12" i="25"/>
  <c r="W12" i="25"/>
  <c r="AM12" i="25"/>
  <c r="L13" i="25"/>
  <c r="AB13" i="25"/>
  <c r="AR13" i="25"/>
  <c r="Q14" i="25"/>
  <c r="AG14" i="25"/>
  <c r="F15" i="25"/>
  <c r="V15" i="25"/>
  <c r="AL15" i="25"/>
  <c r="K16" i="25"/>
  <c r="AA16" i="25"/>
  <c r="AQ16" i="25"/>
  <c r="P17" i="25"/>
  <c r="AF17" i="25"/>
  <c r="E18" i="25"/>
  <c r="U18" i="25"/>
  <c r="AK18" i="25"/>
  <c r="J19" i="25"/>
  <c r="Z19" i="25"/>
  <c r="AP19" i="25"/>
  <c r="O20" i="25"/>
  <c r="AE20" i="25"/>
  <c r="D21" i="25"/>
  <c r="T21" i="25"/>
  <c r="AJ21" i="25"/>
  <c r="I22" i="25"/>
  <c r="Y22" i="25"/>
  <c r="AO22" i="25"/>
  <c r="N23" i="25"/>
  <c r="AD23" i="25"/>
  <c r="C24" i="25"/>
  <c r="S24" i="25"/>
  <c r="AI24" i="25"/>
  <c r="H25" i="25"/>
  <c r="X25" i="25"/>
  <c r="AN25" i="25"/>
  <c r="M26" i="25"/>
  <c r="AC26" i="25"/>
  <c r="B27" i="25"/>
  <c r="R27" i="25"/>
  <c r="AH27" i="25"/>
  <c r="G28" i="25"/>
  <c r="W28" i="25"/>
  <c r="AM28" i="25"/>
  <c r="L29" i="25"/>
  <c r="AB29" i="25"/>
  <c r="AR29" i="25"/>
  <c r="Q30" i="25"/>
  <c r="AG30" i="25"/>
  <c r="F31" i="25"/>
  <c r="V31" i="25"/>
  <c r="AL31" i="25"/>
  <c r="K32" i="25"/>
  <c r="AA32" i="25"/>
  <c r="AQ32" i="25"/>
  <c r="P33" i="25"/>
  <c r="AF33" i="25"/>
  <c r="E34" i="25"/>
  <c r="U34" i="25"/>
  <c r="AK34" i="25"/>
  <c r="M4" i="25"/>
  <c r="AC4" i="25"/>
  <c r="C4" i="25"/>
  <c r="E5" i="25"/>
  <c r="U5" i="25"/>
  <c r="AK5" i="25"/>
  <c r="J6" i="25"/>
  <c r="Z6" i="25"/>
  <c r="AP6" i="25"/>
  <c r="O7" i="25"/>
  <c r="AE7" i="25"/>
  <c r="D8" i="25"/>
  <c r="T8" i="25"/>
  <c r="AJ8" i="25"/>
  <c r="I9" i="25"/>
  <c r="Y9" i="25"/>
  <c r="AO9" i="25"/>
  <c r="N10" i="25"/>
  <c r="AD10" i="25"/>
  <c r="C11" i="25"/>
  <c r="S11" i="25"/>
  <c r="AI11" i="25"/>
  <c r="H12" i="25"/>
  <c r="X12" i="25"/>
  <c r="AN12" i="25"/>
  <c r="M13" i="25"/>
  <c r="AC13" i="25"/>
  <c r="B14" i="25"/>
  <c r="R14" i="25"/>
  <c r="AH14" i="25"/>
  <c r="G15" i="25"/>
  <c r="W15" i="25"/>
  <c r="AM15" i="25"/>
  <c r="L16" i="25"/>
  <c r="AB16" i="25"/>
  <c r="AR16" i="25"/>
  <c r="Q17" i="25"/>
  <c r="AG17" i="25"/>
  <c r="F18" i="25"/>
  <c r="V18" i="25"/>
  <c r="AL18" i="25"/>
  <c r="K19" i="25"/>
  <c r="AA19" i="25"/>
  <c r="AQ19" i="25"/>
  <c r="P20" i="25"/>
  <c r="AF20" i="25"/>
  <c r="E21" i="25"/>
  <c r="U21" i="25"/>
  <c r="AK21" i="25"/>
  <c r="J22" i="25"/>
  <c r="Z22" i="25"/>
  <c r="AP22" i="25"/>
  <c r="O23" i="25"/>
  <c r="AE23" i="25"/>
  <c r="D24" i="25"/>
  <c r="T24" i="25"/>
  <c r="AJ24" i="25"/>
  <c r="I25" i="25"/>
  <c r="Y25" i="25"/>
  <c r="AO25" i="25"/>
  <c r="N26" i="25"/>
  <c r="AD26" i="25"/>
  <c r="C27" i="25"/>
  <c r="S27" i="25"/>
  <c r="AI27" i="25"/>
  <c r="H28" i="25"/>
  <c r="X28" i="25"/>
  <c r="AN28" i="25"/>
  <c r="M29" i="25"/>
  <c r="AC29" i="25"/>
  <c r="B30" i="25"/>
  <c r="R30" i="25"/>
  <c r="AH30" i="25"/>
  <c r="G31" i="25"/>
  <c r="W31" i="25"/>
  <c r="AM31" i="25"/>
  <c r="L32" i="25"/>
  <c r="AB32" i="25"/>
  <c r="AR32" i="25"/>
  <c r="Q33" i="25"/>
  <c r="AG33" i="25"/>
  <c r="F34" i="25"/>
  <c r="V34" i="25"/>
  <c r="AL34" i="25"/>
  <c r="N4" i="25"/>
  <c r="AD4" i="25"/>
  <c r="D4" i="25"/>
  <c r="F5" i="25"/>
  <c r="V5" i="25"/>
  <c r="AL5" i="25"/>
  <c r="K6" i="25"/>
  <c r="AA6" i="25"/>
  <c r="AQ6" i="25"/>
  <c r="P7" i="25"/>
  <c r="AF7" i="25"/>
  <c r="E8" i="25"/>
  <c r="U8" i="25"/>
  <c r="AK8" i="25"/>
  <c r="J9" i="25"/>
  <c r="Z9" i="25"/>
  <c r="AP9" i="25"/>
  <c r="O10" i="25"/>
  <c r="AE10" i="25"/>
  <c r="D11" i="25"/>
  <c r="T11" i="25"/>
  <c r="AJ11" i="25"/>
  <c r="I12" i="25"/>
  <c r="Y12" i="25"/>
  <c r="AO12" i="25"/>
  <c r="N13" i="25"/>
  <c r="AD13" i="25"/>
  <c r="C14" i="25"/>
  <c r="S14" i="25"/>
  <c r="AI14" i="25"/>
  <c r="H15" i="25"/>
  <c r="X15" i="25"/>
  <c r="AN15" i="25"/>
  <c r="M16" i="25"/>
  <c r="AC16" i="25"/>
  <c r="B17" i="25"/>
  <c r="R17" i="25"/>
  <c r="AH17" i="25"/>
  <c r="G18" i="25"/>
  <c r="W18" i="25"/>
  <c r="AM18" i="25"/>
  <c r="L19" i="25"/>
  <c r="AB19" i="25"/>
  <c r="AR19" i="25"/>
  <c r="Q20" i="25"/>
  <c r="AG20" i="25"/>
  <c r="F21" i="25"/>
  <c r="V21" i="25"/>
  <c r="AL21" i="25"/>
  <c r="K22" i="25"/>
  <c r="AA22" i="25"/>
  <c r="AQ22" i="25"/>
  <c r="P23" i="25"/>
  <c r="AF23" i="25"/>
  <c r="E24" i="25"/>
  <c r="U24" i="25"/>
  <c r="AK24" i="25"/>
  <c r="J25" i="25"/>
  <c r="Z25" i="25"/>
  <c r="AP25" i="25"/>
  <c r="O26" i="25"/>
  <c r="AE26" i="25"/>
  <c r="D27" i="25"/>
  <c r="T27" i="25"/>
  <c r="AJ27" i="25"/>
  <c r="I28" i="25"/>
  <c r="Y28" i="25"/>
  <c r="AO28" i="25"/>
  <c r="N29" i="25"/>
  <c r="AD29" i="25"/>
  <c r="C30" i="25"/>
  <c r="S30" i="25"/>
  <c r="AI30" i="25"/>
  <c r="H31" i="25"/>
  <c r="X31" i="25"/>
  <c r="AN31" i="25"/>
  <c r="M32" i="25"/>
  <c r="AC32" i="25"/>
  <c r="B33" i="25"/>
  <c r="R33" i="25"/>
  <c r="AH33" i="25"/>
  <c r="G34" i="25"/>
  <c r="W34" i="25"/>
  <c r="G5" i="25"/>
  <c r="W5" i="25"/>
  <c r="AM5" i="25"/>
  <c r="L6" i="25"/>
  <c r="AB6" i="25"/>
  <c r="AR6" i="25"/>
  <c r="Q7" i="25"/>
  <c r="AG7" i="25"/>
  <c r="F8" i="25"/>
  <c r="V8" i="25"/>
  <c r="AL8" i="25"/>
  <c r="K9" i="25"/>
  <c r="AA9" i="25"/>
  <c r="AQ9" i="25"/>
  <c r="P10" i="25"/>
  <c r="AF10" i="25"/>
  <c r="E11" i="25"/>
  <c r="U11" i="25"/>
  <c r="AK11" i="25"/>
  <c r="J12" i="25"/>
  <c r="Z12" i="25"/>
  <c r="AP12" i="25"/>
  <c r="O13" i="25"/>
  <c r="AE13" i="25"/>
  <c r="D14" i="25"/>
  <c r="T14" i="25"/>
  <c r="AJ14" i="25"/>
  <c r="I15" i="25"/>
  <c r="Y15" i="25"/>
  <c r="AO15" i="25"/>
  <c r="N16" i="25"/>
  <c r="AD16" i="25"/>
  <c r="C17" i="25"/>
  <c r="S17" i="25"/>
  <c r="AI17" i="25"/>
  <c r="H18" i="25"/>
  <c r="X18" i="25"/>
  <c r="AN18" i="25"/>
  <c r="M19" i="25"/>
  <c r="AC19" i="25"/>
  <c r="B20" i="25"/>
  <c r="R20" i="25"/>
  <c r="AH20" i="25"/>
  <c r="G21" i="25"/>
  <c r="W21" i="25"/>
  <c r="AM21" i="25"/>
  <c r="L22" i="25"/>
  <c r="AB22" i="25"/>
  <c r="AR22" i="25"/>
  <c r="Q23" i="25"/>
  <c r="AG23" i="25"/>
  <c r="F24" i="25"/>
  <c r="V24" i="25"/>
  <c r="AL24" i="25"/>
  <c r="K25" i="25"/>
  <c r="AA25" i="25"/>
  <c r="AQ25" i="25"/>
  <c r="P26" i="25"/>
  <c r="AF26" i="25"/>
  <c r="E27" i="25"/>
  <c r="U27" i="25"/>
  <c r="AK27" i="25"/>
  <c r="J28" i="25"/>
  <c r="Z28" i="25"/>
  <c r="AP28" i="25"/>
  <c r="O29" i="25"/>
  <c r="AE29" i="25"/>
  <c r="D30" i="25"/>
  <c r="T30" i="25"/>
  <c r="AJ30" i="25"/>
  <c r="H5" i="25"/>
  <c r="X5" i="25"/>
  <c r="AN5" i="25"/>
  <c r="M6" i="25"/>
  <c r="AC6" i="25"/>
  <c r="B7" i="25"/>
  <c r="R7" i="25"/>
  <c r="AH7" i="25"/>
  <c r="G8" i="25"/>
  <c r="W8" i="25"/>
  <c r="AM8" i="25"/>
  <c r="L9" i="25"/>
  <c r="AB9" i="25"/>
  <c r="AR9" i="25"/>
  <c r="Q10" i="25"/>
  <c r="AG10" i="25"/>
  <c r="F11" i="25"/>
  <c r="V11" i="25"/>
  <c r="AL11" i="25"/>
  <c r="K12" i="25"/>
  <c r="AA12" i="25"/>
  <c r="AQ12" i="25"/>
  <c r="P13" i="25"/>
  <c r="AF13" i="25"/>
  <c r="E14" i="25"/>
  <c r="U14" i="25"/>
  <c r="AK14" i="25"/>
  <c r="J15" i="25"/>
  <c r="Z15" i="25"/>
  <c r="AP15" i="25"/>
  <c r="O16" i="25"/>
  <c r="AE16" i="25"/>
  <c r="D17" i="25"/>
  <c r="T17" i="25"/>
  <c r="AJ17" i="25"/>
  <c r="I18" i="25"/>
  <c r="Y18" i="25"/>
  <c r="AO18" i="25"/>
  <c r="N19" i="25"/>
  <c r="AD19" i="25"/>
  <c r="C20" i="25"/>
  <c r="S20" i="25"/>
  <c r="AI20" i="25"/>
  <c r="H21" i="25"/>
  <c r="X21" i="25"/>
  <c r="AN21" i="25"/>
  <c r="M22" i="25"/>
  <c r="AC22" i="25"/>
  <c r="B23" i="25"/>
  <c r="R23" i="25"/>
  <c r="AH23" i="25"/>
  <c r="G24" i="25"/>
  <c r="W24" i="25"/>
  <c r="AM24" i="25"/>
  <c r="L25" i="25"/>
  <c r="AB25" i="25"/>
  <c r="AR25" i="25"/>
  <c r="Q26" i="25"/>
  <c r="AG26" i="25"/>
  <c r="F27" i="25"/>
  <c r="V27" i="25"/>
  <c r="AL27" i="25"/>
  <c r="K28" i="25"/>
  <c r="AA28" i="25"/>
  <c r="AQ28" i="25"/>
  <c r="P29" i="25"/>
  <c r="AF29" i="25"/>
  <c r="E30" i="25"/>
  <c r="U30" i="25"/>
  <c r="AK30" i="25"/>
  <c r="J31" i="25"/>
  <c r="Z31" i="25"/>
  <c r="AP31" i="25"/>
  <c r="O32" i="25"/>
  <c r="AE32" i="25"/>
  <c r="D33" i="25"/>
  <c r="T33" i="25"/>
  <c r="AJ33" i="25"/>
  <c r="I34" i="25"/>
  <c r="Y34" i="25"/>
  <c r="AO34" i="25"/>
  <c r="Q4" i="25"/>
  <c r="AG4" i="25"/>
  <c r="I5" i="25"/>
  <c r="Y5" i="25"/>
  <c r="AO5" i="25"/>
  <c r="N6" i="25"/>
  <c r="AD6" i="25"/>
  <c r="C7" i="25"/>
  <c r="S7" i="25"/>
  <c r="AI7" i="25"/>
  <c r="H8" i="25"/>
  <c r="X8" i="25"/>
  <c r="AN8" i="25"/>
  <c r="M9" i="25"/>
  <c r="AC9" i="25"/>
  <c r="B10" i="25"/>
  <c r="R10" i="25"/>
  <c r="AH10" i="25"/>
  <c r="G11" i="25"/>
  <c r="W11" i="25"/>
  <c r="AM11" i="25"/>
  <c r="L12" i="25"/>
  <c r="AB12" i="25"/>
  <c r="AR12" i="25"/>
  <c r="Q13" i="25"/>
  <c r="AG13" i="25"/>
  <c r="F14" i="25"/>
  <c r="V14" i="25"/>
  <c r="AL14" i="25"/>
  <c r="K15" i="25"/>
  <c r="AA15" i="25"/>
  <c r="AQ15" i="25"/>
  <c r="P16" i="25"/>
  <c r="AF16" i="25"/>
  <c r="E17" i="25"/>
  <c r="U17" i="25"/>
  <c r="AK17" i="25"/>
  <c r="J18" i="25"/>
  <c r="Z18" i="25"/>
  <c r="AP18" i="25"/>
  <c r="O19" i="25"/>
  <c r="AE19" i="25"/>
  <c r="D20" i="25"/>
  <c r="T20" i="25"/>
  <c r="AJ20" i="25"/>
  <c r="I21" i="25"/>
  <c r="Y21" i="25"/>
  <c r="AO21" i="25"/>
  <c r="N22" i="25"/>
  <c r="AD22" i="25"/>
  <c r="C23" i="25"/>
  <c r="S23" i="25"/>
  <c r="AI23" i="25"/>
  <c r="H24" i="25"/>
  <c r="X24" i="25"/>
  <c r="AN24" i="25"/>
  <c r="M25" i="25"/>
  <c r="AC25" i="25"/>
  <c r="B26" i="25"/>
  <c r="R26" i="25"/>
  <c r="AH26" i="25"/>
  <c r="G27" i="25"/>
  <c r="W27" i="25"/>
  <c r="AM27" i="25"/>
  <c r="L28" i="25"/>
  <c r="AB28" i="25"/>
  <c r="AR28" i="25"/>
  <c r="Q29" i="25"/>
  <c r="AG29" i="25"/>
  <c r="F30" i="25"/>
  <c r="V30" i="25"/>
  <c r="AL30" i="25"/>
  <c r="K31" i="25"/>
  <c r="AA31" i="25"/>
  <c r="AQ31" i="25"/>
  <c r="P32" i="25"/>
  <c r="AF32" i="25"/>
  <c r="E33" i="25"/>
  <c r="U33" i="25"/>
  <c r="AK33" i="25"/>
  <c r="J34" i="25"/>
  <c r="Z34" i="25"/>
  <c r="AP34" i="25"/>
  <c r="R4" i="25"/>
  <c r="AH4" i="25"/>
  <c r="J5" i="25"/>
  <c r="Z5" i="25"/>
  <c r="AP5" i="25"/>
  <c r="O6" i="25"/>
  <c r="AE6" i="25"/>
  <c r="D7" i="25"/>
  <c r="T7" i="25"/>
  <c r="AJ7" i="25"/>
  <c r="I8" i="25"/>
  <c r="Y8" i="25"/>
  <c r="AO8" i="25"/>
  <c r="N9" i="25"/>
  <c r="AD9" i="25"/>
  <c r="C10" i="25"/>
  <c r="S10" i="25"/>
  <c r="AI10" i="25"/>
  <c r="H11" i="25"/>
  <c r="X11" i="25"/>
  <c r="AN11" i="25"/>
  <c r="M12" i="25"/>
  <c r="AC12" i="25"/>
  <c r="B13" i="25"/>
  <c r="R13" i="25"/>
  <c r="AH13" i="25"/>
  <c r="G14" i="25"/>
  <c r="W14" i="25"/>
  <c r="AM14" i="25"/>
  <c r="L15" i="25"/>
  <c r="AB15" i="25"/>
  <c r="AR15" i="25"/>
  <c r="Q16" i="25"/>
  <c r="AG16" i="25"/>
  <c r="F17" i="25"/>
  <c r="V17" i="25"/>
  <c r="AL17" i="25"/>
  <c r="K18" i="25"/>
  <c r="AA18" i="25"/>
  <c r="AQ18" i="25"/>
  <c r="P19" i="25"/>
  <c r="AF19" i="25"/>
  <c r="E20" i="25"/>
  <c r="U20" i="25"/>
  <c r="AK20" i="25"/>
  <c r="J21" i="25"/>
  <c r="Z21" i="25"/>
  <c r="AP21" i="25"/>
  <c r="O22" i="25"/>
  <c r="AE22" i="25"/>
  <c r="D23" i="25"/>
  <c r="T23" i="25"/>
  <c r="AJ23" i="25"/>
  <c r="I24" i="25"/>
  <c r="Y24" i="25"/>
  <c r="AO24" i="25"/>
  <c r="N25" i="25"/>
  <c r="AD25" i="25"/>
  <c r="C26" i="25"/>
  <c r="S26" i="25"/>
  <c r="AI26" i="25"/>
  <c r="H27" i="25"/>
  <c r="X27" i="25"/>
  <c r="AN27" i="25"/>
  <c r="M28" i="25"/>
  <c r="AC28" i="25"/>
  <c r="B29" i="25"/>
  <c r="R29" i="25"/>
  <c r="AH29" i="25"/>
  <c r="G30" i="25"/>
  <c r="W30" i="25"/>
  <c r="AM30" i="25"/>
  <c r="L31" i="25"/>
  <c r="AB31" i="25"/>
  <c r="AR31" i="25"/>
  <c r="Q32" i="25"/>
  <c r="AG32" i="25"/>
  <c r="F33" i="25"/>
  <c r="V33" i="25"/>
  <c r="AL33" i="25"/>
  <c r="K34" i="25"/>
  <c r="AA34" i="25"/>
  <c r="AQ34" i="25"/>
  <c r="S4" i="25"/>
  <c r="AI4" i="25"/>
  <c r="K5" i="25"/>
  <c r="AA5" i="25"/>
  <c r="AQ5" i="25"/>
  <c r="P6" i="25"/>
  <c r="AF6" i="25"/>
  <c r="E7" i="25"/>
  <c r="U7" i="25"/>
  <c r="AK7" i="25"/>
  <c r="J8" i="25"/>
  <c r="Z8" i="25"/>
  <c r="AP8" i="25"/>
  <c r="O9" i="25"/>
  <c r="AE9" i="25"/>
  <c r="D10" i="25"/>
  <c r="T10" i="25"/>
  <c r="AJ10" i="25"/>
  <c r="I11" i="25"/>
  <c r="Y11" i="25"/>
  <c r="AO11" i="25"/>
  <c r="N12" i="25"/>
  <c r="AD12" i="25"/>
  <c r="C13" i="25"/>
  <c r="S13" i="25"/>
  <c r="AI13" i="25"/>
  <c r="H14" i="25"/>
  <c r="X14" i="25"/>
  <c r="AN14" i="25"/>
  <c r="M15" i="25"/>
  <c r="AC15" i="25"/>
  <c r="B16" i="25"/>
  <c r="R16" i="25"/>
  <c r="AH16" i="25"/>
  <c r="G17" i="25"/>
  <c r="W17" i="25"/>
  <c r="AM17" i="25"/>
  <c r="L18" i="25"/>
  <c r="AB18" i="25"/>
  <c r="AR18" i="25"/>
  <c r="Q19" i="25"/>
  <c r="AG19" i="25"/>
  <c r="F20" i="25"/>
  <c r="V20" i="25"/>
  <c r="AL20" i="25"/>
  <c r="K21" i="25"/>
  <c r="AA21" i="25"/>
  <c r="AQ21" i="25"/>
  <c r="P22" i="25"/>
  <c r="AF22" i="25"/>
  <c r="E23" i="25"/>
  <c r="U23" i="25"/>
  <c r="AK23" i="25"/>
  <c r="J24" i="25"/>
  <c r="Z24" i="25"/>
  <c r="AP24" i="25"/>
  <c r="O25" i="25"/>
  <c r="AE25" i="25"/>
  <c r="D26" i="25"/>
  <c r="T26" i="25"/>
  <c r="AJ26" i="25"/>
  <c r="I27" i="25"/>
  <c r="Y27" i="25"/>
  <c r="AO27" i="25"/>
  <c r="N28" i="25"/>
  <c r="AD28" i="25"/>
  <c r="C29" i="25"/>
  <c r="S29" i="25"/>
  <c r="AI29" i="25"/>
  <c r="H30" i="25"/>
  <c r="X30" i="25"/>
  <c r="AN30" i="25"/>
  <c r="M31" i="25"/>
  <c r="AC31" i="25"/>
  <c r="B32" i="25"/>
  <c r="R32" i="25"/>
  <c r="AH32" i="25"/>
  <c r="G33" i="25"/>
  <c r="W33" i="25"/>
  <c r="AM33" i="25"/>
  <c r="L34" i="25"/>
  <c r="AB34" i="25"/>
  <c r="AR34" i="25"/>
  <c r="T4" i="25"/>
  <c r="AJ4" i="25"/>
  <c r="L5" i="25"/>
  <c r="AB5" i="25"/>
  <c r="AR5" i="25"/>
  <c r="Q6" i="25"/>
  <c r="AG6" i="25"/>
  <c r="F7" i="25"/>
  <c r="V7" i="25"/>
  <c r="AL7" i="25"/>
  <c r="K8" i="25"/>
  <c r="AA8" i="25"/>
  <c r="AQ8" i="25"/>
  <c r="P9" i="25"/>
  <c r="AF9" i="25"/>
  <c r="E10" i="25"/>
  <c r="U10" i="25"/>
  <c r="AK10" i="25"/>
  <c r="J11" i="25"/>
  <c r="Z11" i="25"/>
  <c r="AP11" i="25"/>
  <c r="O12" i="25"/>
  <c r="AE12" i="25"/>
  <c r="D13" i="25"/>
  <c r="T13" i="25"/>
  <c r="AJ13" i="25"/>
  <c r="I14" i="25"/>
  <c r="Y14" i="25"/>
  <c r="AO14" i="25"/>
  <c r="N15" i="25"/>
  <c r="AD15" i="25"/>
  <c r="C16" i="25"/>
  <c r="S16" i="25"/>
  <c r="AI16" i="25"/>
  <c r="H17" i="25"/>
  <c r="X17" i="25"/>
  <c r="AN17" i="25"/>
  <c r="M18" i="25"/>
  <c r="AC18" i="25"/>
  <c r="B19" i="25"/>
  <c r="R19" i="25"/>
  <c r="AH19" i="25"/>
  <c r="G20" i="25"/>
  <c r="W20" i="25"/>
  <c r="AM20" i="25"/>
  <c r="L21" i="25"/>
  <c r="AB21" i="25"/>
  <c r="AR21" i="25"/>
  <c r="Q22" i="25"/>
  <c r="AG22" i="25"/>
  <c r="F23" i="25"/>
  <c r="V23" i="25"/>
  <c r="AL23" i="25"/>
  <c r="K24" i="25"/>
  <c r="AA24" i="25"/>
  <c r="AQ24" i="25"/>
  <c r="P25" i="25"/>
  <c r="AF25" i="25"/>
  <c r="E26" i="25"/>
  <c r="U26" i="25"/>
  <c r="AK26" i="25"/>
  <c r="J27" i="25"/>
  <c r="Z27" i="25"/>
  <c r="AP27" i="25"/>
  <c r="O28" i="25"/>
  <c r="AE28" i="25"/>
  <c r="D29" i="25"/>
  <c r="T29" i="25"/>
  <c r="AJ29" i="25"/>
  <c r="I30" i="25"/>
  <c r="Y30" i="25"/>
  <c r="AO30" i="25"/>
  <c r="N31" i="25"/>
  <c r="AD31" i="25"/>
  <c r="C32" i="25"/>
  <c r="S32" i="25"/>
  <c r="AI32" i="25"/>
  <c r="H33" i="25"/>
  <c r="X33" i="25"/>
  <c r="AN33" i="25"/>
  <c r="M34" i="25"/>
  <c r="AC34" i="25"/>
  <c r="E4" i="25"/>
  <c r="U4" i="25"/>
  <c r="AK4" i="25"/>
  <c r="N5" i="25"/>
  <c r="AD5" i="25"/>
  <c r="C6" i="25"/>
  <c r="S6" i="25"/>
  <c r="AI6" i="25"/>
  <c r="H7" i="25"/>
  <c r="X7" i="25"/>
  <c r="AN7" i="25"/>
  <c r="M8" i="25"/>
  <c r="AC8" i="25"/>
  <c r="B9" i="25"/>
  <c r="R9" i="25"/>
  <c r="AH9" i="25"/>
  <c r="G10" i="25"/>
  <c r="W10" i="25"/>
  <c r="AM10" i="25"/>
  <c r="L11" i="25"/>
  <c r="AB11" i="25"/>
  <c r="AR11" i="25"/>
  <c r="Q12" i="25"/>
  <c r="AG12" i="25"/>
  <c r="F13" i="25"/>
  <c r="V13" i="25"/>
  <c r="AL13" i="25"/>
  <c r="K14" i="25"/>
  <c r="AA14" i="25"/>
  <c r="AQ14" i="25"/>
  <c r="P15" i="25"/>
  <c r="AF15" i="25"/>
  <c r="E16" i="25"/>
  <c r="U16" i="25"/>
  <c r="AK16" i="25"/>
  <c r="J17" i="25"/>
  <c r="Z17" i="25"/>
  <c r="AP17" i="25"/>
  <c r="O18" i="25"/>
  <c r="AE18" i="25"/>
  <c r="D19" i="25"/>
  <c r="T19" i="25"/>
  <c r="AJ19" i="25"/>
  <c r="I20" i="25"/>
  <c r="Y20" i="25"/>
  <c r="AO20" i="25"/>
  <c r="N21" i="25"/>
  <c r="AD21" i="25"/>
  <c r="C22" i="25"/>
  <c r="S22" i="25"/>
  <c r="AI22" i="25"/>
  <c r="H23" i="25"/>
  <c r="X23" i="25"/>
  <c r="AN23" i="25"/>
  <c r="M24" i="25"/>
  <c r="AC24" i="25"/>
  <c r="B25" i="25"/>
  <c r="R25" i="25"/>
  <c r="AH25" i="25"/>
  <c r="G26" i="25"/>
  <c r="W26" i="25"/>
  <c r="AM26" i="25"/>
  <c r="L27" i="25"/>
  <c r="AB27" i="25"/>
  <c r="AR27" i="25"/>
  <c r="Q28" i="25"/>
  <c r="AG28" i="25"/>
  <c r="F29" i="25"/>
  <c r="V29" i="25"/>
  <c r="AL29" i="25"/>
  <c r="K30" i="25"/>
  <c r="AA30" i="25"/>
  <c r="AQ30" i="25"/>
  <c r="P31" i="25"/>
  <c r="AF31" i="25"/>
  <c r="E32" i="25"/>
  <c r="U32" i="25"/>
  <c r="AK32" i="25"/>
  <c r="J33" i="25"/>
  <c r="Z33" i="25"/>
  <c r="AP33" i="25"/>
  <c r="O34" i="25"/>
  <c r="AE34" i="25"/>
  <c r="G4" i="25"/>
  <c r="W4" i="25"/>
  <c r="AM4" i="25"/>
  <c r="O5" i="25"/>
  <c r="AE5" i="25"/>
  <c r="D6" i="25"/>
  <c r="T6" i="25"/>
  <c r="AJ6" i="25"/>
  <c r="I7" i="25"/>
  <c r="Y7" i="25"/>
  <c r="AO7" i="25"/>
  <c r="N8" i="25"/>
  <c r="AD8" i="25"/>
  <c r="C9" i="25"/>
  <c r="S9" i="25"/>
  <c r="AI9" i="25"/>
  <c r="H10" i="25"/>
  <c r="X10" i="25"/>
  <c r="AN10" i="25"/>
  <c r="M11" i="25"/>
  <c r="AC11" i="25"/>
  <c r="B12" i="25"/>
  <c r="R12" i="25"/>
  <c r="AH12" i="25"/>
  <c r="G13" i="25"/>
  <c r="W13" i="25"/>
  <c r="AM13" i="25"/>
  <c r="L14" i="25"/>
  <c r="AB14" i="25"/>
  <c r="AR14" i="25"/>
  <c r="Q15" i="25"/>
  <c r="AG15" i="25"/>
  <c r="F16" i="25"/>
  <c r="V16" i="25"/>
  <c r="AL16" i="25"/>
  <c r="K17" i="25"/>
  <c r="AA17" i="25"/>
  <c r="AQ17" i="25"/>
  <c r="P18" i="25"/>
  <c r="AF18" i="25"/>
  <c r="E19" i="25"/>
  <c r="U19" i="25"/>
  <c r="AK19" i="25"/>
  <c r="J20" i="25"/>
  <c r="Z20" i="25"/>
  <c r="AP20" i="25"/>
  <c r="O21" i="25"/>
  <c r="AE21" i="25"/>
  <c r="D22" i="25"/>
  <c r="T22" i="25"/>
  <c r="AJ22" i="25"/>
  <c r="I23" i="25"/>
  <c r="Y23" i="25"/>
  <c r="AO23" i="25"/>
  <c r="N24" i="25"/>
  <c r="AD24" i="25"/>
  <c r="C25" i="25"/>
  <c r="S25" i="25"/>
  <c r="AI25" i="25"/>
  <c r="H26" i="25"/>
  <c r="X26" i="25"/>
  <c r="AN26" i="25"/>
  <c r="M27" i="25"/>
  <c r="AC27" i="25"/>
  <c r="B28" i="25"/>
  <c r="R28" i="25"/>
  <c r="AH28" i="25"/>
  <c r="G29" i="25"/>
  <c r="W29" i="25"/>
  <c r="AM29" i="25"/>
  <c r="L30" i="25"/>
  <c r="AB30" i="25"/>
  <c r="AR30" i="25"/>
  <c r="Q31" i="25"/>
  <c r="AG31" i="25"/>
  <c r="F32" i="25"/>
  <c r="V32" i="25"/>
  <c r="AL32" i="25"/>
  <c r="K33" i="25"/>
  <c r="AA33" i="25"/>
  <c r="AQ33" i="25"/>
  <c r="P34" i="25"/>
  <c r="AF34" i="25"/>
  <c r="H4" i="25"/>
  <c r="X4" i="25"/>
  <c r="AN4" i="25"/>
  <c r="P5" i="25"/>
  <c r="AF5" i="25"/>
  <c r="E6" i="25"/>
  <c r="U6" i="25"/>
  <c r="AK6" i="25"/>
  <c r="J7" i="25"/>
  <c r="Z7" i="25"/>
  <c r="AP7" i="25"/>
  <c r="O8" i="25"/>
  <c r="AE8" i="25"/>
  <c r="D9" i="25"/>
  <c r="T9" i="25"/>
  <c r="AJ9" i="25"/>
  <c r="I10" i="25"/>
  <c r="Y10" i="25"/>
  <c r="AO10" i="25"/>
  <c r="N11" i="25"/>
  <c r="AD11" i="25"/>
  <c r="C12" i="25"/>
  <c r="S12" i="25"/>
  <c r="AI12" i="25"/>
  <c r="H13" i="25"/>
  <c r="X13" i="25"/>
  <c r="AN13" i="25"/>
  <c r="M14" i="25"/>
  <c r="AC14" i="25"/>
  <c r="B15" i="25"/>
  <c r="R15" i="25"/>
  <c r="AH15" i="25"/>
  <c r="G16" i="25"/>
  <c r="W16" i="25"/>
  <c r="AM16" i="25"/>
  <c r="L17" i="25"/>
  <c r="AB17" i="25"/>
  <c r="AR17" i="25"/>
  <c r="Q18" i="25"/>
  <c r="AG18" i="25"/>
  <c r="F19" i="25"/>
  <c r="V19" i="25"/>
  <c r="AL19" i="25"/>
  <c r="K20" i="25"/>
  <c r="AA20" i="25"/>
  <c r="AQ20" i="25"/>
  <c r="P21" i="25"/>
  <c r="AF21" i="25"/>
  <c r="E22" i="25"/>
  <c r="U22" i="25"/>
  <c r="AK22" i="25"/>
  <c r="J23" i="25"/>
  <c r="Z23" i="25"/>
  <c r="AP23" i="25"/>
  <c r="O24" i="25"/>
  <c r="AE24" i="25"/>
  <c r="D25" i="25"/>
  <c r="T25" i="25"/>
  <c r="AJ25" i="25"/>
  <c r="I26" i="25"/>
  <c r="Y26" i="25"/>
  <c r="AO26" i="25"/>
  <c r="N27" i="25"/>
  <c r="AD27" i="25"/>
  <c r="C28" i="25"/>
  <c r="S28" i="25"/>
  <c r="AI28" i="25"/>
  <c r="H29" i="25"/>
  <c r="X29" i="25"/>
  <c r="AN29" i="25"/>
  <c r="M30" i="25"/>
  <c r="AC30" i="25"/>
  <c r="B31" i="25"/>
  <c r="R31" i="25"/>
  <c r="AH31" i="25"/>
  <c r="G32" i="25"/>
  <c r="W32" i="25"/>
  <c r="AM32" i="25"/>
  <c r="L33" i="25"/>
  <c r="AB33" i="25"/>
  <c r="AR33" i="25"/>
  <c r="Q34" i="25"/>
  <c r="AG34" i="25"/>
  <c r="I4" i="25"/>
  <c r="Y4" i="25"/>
  <c r="AO4" i="25"/>
  <c r="Q5" i="25"/>
  <c r="M5" i="25"/>
  <c r="L7" i="25"/>
  <c r="Q9" i="25"/>
  <c r="O11" i="25"/>
  <c r="J13" i="25"/>
  <c r="O15" i="25"/>
  <c r="M17" i="25"/>
  <c r="H19" i="25"/>
  <c r="M21" i="25"/>
  <c r="K23" i="25"/>
  <c r="F25" i="25"/>
  <c r="K27" i="25"/>
  <c r="I29" i="25"/>
  <c r="D31" i="25"/>
  <c r="Y32" i="25"/>
  <c r="C34" i="25"/>
  <c r="V4" i="25"/>
  <c r="R6" i="25"/>
  <c r="P8" i="25"/>
  <c r="K10" i="25"/>
  <c r="P12" i="25"/>
  <c r="N14" i="25"/>
  <c r="I16" i="25"/>
  <c r="N18" i="25"/>
  <c r="L20" i="25"/>
  <c r="G22" i="25"/>
  <c r="L24" i="25"/>
  <c r="J26" i="25"/>
  <c r="E28" i="25"/>
  <c r="J30" i="25"/>
  <c r="AJ31" i="25"/>
  <c r="N33" i="25"/>
  <c r="AI34" i="25"/>
  <c r="B4" i="25"/>
  <c r="V6" i="25"/>
  <c r="Q8" i="25"/>
  <c r="V10" i="25"/>
  <c r="T12" i="25"/>
  <c r="O14" i="25"/>
  <c r="T16" i="25"/>
  <c r="R18" i="25"/>
  <c r="M20" i="25"/>
  <c r="R22" i="25"/>
  <c r="P24" i="25"/>
  <c r="K26" i="25"/>
  <c r="P28" i="25"/>
  <c r="N30" i="25"/>
  <c r="AO31" i="25"/>
  <c r="S33" i="25"/>
  <c r="AM34" i="25"/>
  <c r="W6" i="25"/>
  <c r="AB8" i="25"/>
  <c r="Z10" i="25"/>
  <c r="U12" i="25"/>
  <c r="Z14" i="25"/>
  <c r="X16" i="25"/>
  <c r="S18" i="25"/>
  <c r="X20" i="25"/>
  <c r="V22" i="25"/>
  <c r="Q24" i="25"/>
  <c r="V26" i="25"/>
  <c r="T28" i="25"/>
  <c r="O30" i="25"/>
  <c r="D32" i="25"/>
  <c r="Y33" i="25"/>
  <c r="AN34" i="25"/>
  <c r="AH6" i="25"/>
  <c r="AF8" i="25"/>
  <c r="AA10" i="25"/>
  <c r="AF12" i="25"/>
  <c r="AD14" i="25"/>
  <c r="Y16" i="25"/>
  <c r="AD18" i="25"/>
  <c r="AB20" i="25"/>
  <c r="W22" i="25"/>
  <c r="AB24" i="25"/>
  <c r="Z26" i="25"/>
  <c r="U28" i="25"/>
  <c r="Z30" i="25"/>
  <c r="H32" i="25"/>
  <c r="AC33" i="25"/>
  <c r="F4" i="25"/>
  <c r="AL6" i="25"/>
  <c r="AG8" i="25"/>
  <c r="AL10" i="25"/>
  <c r="AJ12" i="25"/>
  <c r="AE14" i="25"/>
  <c r="AJ16" i="25"/>
  <c r="AH18" i="25"/>
  <c r="AC20" i="25"/>
  <c r="AH22" i="25"/>
  <c r="AF24" i="25"/>
  <c r="AA26" i="25"/>
  <c r="AF28" i="25"/>
  <c r="AD30" i="25"/>
  <c r="I32" i="25"/>
  <c r="AD33" i="25"/>
  <c r="J4" i="25"/>
  <c r="AM6" i="25"/>
  <c r="AR8" i="25"/>
  <c r="AP10" i="25"/>
  <c r="AK12" i="25"/>
  <c r="AP14" i="25"/>
  <c r="AN16" i="25"/>
  <c r="AI18" i="25"/>
  <c r="AN20" i="25"/>
  <c r="AL22" i="25"/>
  <c r="AG24" i="25"/>
  <c r="AL26" i="25"/>
  <c r="G7" i="25"/>
  <c r="E9" i="25"/>
  <c r="AQ10" i="25"/>
  <c r="E13" i="25"/>
  <c r="C15" i="25"/>
  <c r="AO16" i="25"/>
  <c r="C19" i="25"/>
  <c r="AR20" i="25"/>
  <c r="AM22" i="25"/>
  <c r="AR24" i="25"/>
  <c r="AP26" i="25"/>
  <c r="AK28" i="25"/>
  <c r="AP30" i="25"/>
  <c r="T32" i="25"/>
  <c r="AO33" i="25"/>
  <c r="O4" i="25"/>
  <c r="B6" i="25"/>
  <c r="AL9" i="25"/>
  <c r="AO13" i="25"/>
  <c r="AO17" i="25"/>
  <c r="AH21" i="25"/>
  <c r="AK25" i="25"/>
  <c r="Z29" i="25"/>
  <c r="AJ32" i="25"/>
  <c r="P4" i="25"/>
  <c r="F6" i="25"/>
  <c r="F10" i="25"/>
  <c r="AP13" i="25"/>
  <c r="B18" i="25"/>
  <c r="B22" i="25"/>
  <c r="AL25" i="25"/>
  <c r="AK29" i="25"/>
  <c r="AN32" i="25"/>
  <c r="Z4" i="25"/>
  <c r="W7" i="25"/>
  <c r="P11" i="25"/>
  <c r="S15" i="25"/>
  <c r="S19" i="25"/>
  <c r="L23" i="25"/>
  <c r="O27" i="25"/>
  <c r="AE30" i="25"/>
  <c r="I33" i="25"/>
  <c r="AF4" i="25"/>
  <c r="AA7" i="25"/>
  <c r="AA11" i="25"/>
  <c r="T15" i="25"/>
  <c r="W19" i="25"/>
  <c r="W23" i="25"/>
  <c r="P27" i="25"/>
  <c r="C31" i="25"/>
  <c r="M33" i="25"/>
  <c r="AL4" i="25"/>
  <c r="AQ7" i="25"/>
  <c r="AQ11" i="25"/>
  <c r="AJ15" i="25"/>
  <c r="AM19" i="25"/>
  <c r="AM23" i="25"/>
  <c r="AF27" i="25"/>
  <c r="S31" i="25"/>
  <c r="H34" i="25"/>
  <c r="AR7" i="25"/>
  <c r="D12" i="25"/>
  <c r="D16" i="25"/>
  <c r="AN19" i="25"/>
  <c r="AQ23" i="25"/>
  <c r="AQ27" i="25"/>
  <c r="T31" i="25"/>
  <c r="N34" i="25"/>
  <c r="AM7" i="25"/>
  <c r="AK13" i="25"/>
  <c r="B21" i="25"/>
  <c r="AQ26" i="25"/>
  <c r="N32" i="25"/>
  <c r="AQ4" i="25"/>
  <c r="L8" i="25"/>
  <c r="J14" i="25"/>
  <c r="Q21" i="25"/>
  <c r="AA27" i="25"/>
  <c r="X32" i="25"/>
  <c r="F9" i="25"/>
  <c r="D15" i="25"/>
  <c r="R21" i="25"/>
  <c r="AE27" i="25"/>
  <c r="AD32" i="25"/>
  <c r="U9" i="25"/>
  <c r="AE15" i="25"/>
  <c r="AC21" i="25"/>
  <c r="D28" i="25"/>
  <c r="AO32" i="25"/>
  <c r="V9" i="25"/>
  <c r="AI15" i="25"/>
  <c r="AG21" i="25"/>
  <c r="AJ28" i="25"/>
  <c r="C33" i="25"/>
  <c r="AG9" i="25"/>
  <c r="H16" i="25"/>
  <c r="F22" i="25"/>
  <c r="E29" i="25"/>
  <c r="AI33" i="25"/>
  <c r="R5" i="25"/>
  <c r="Z13" i="25"/>
  <c r="Q25" i="25"/>
  <c r="R34" i="25"/>
  <c r="AH5" i="25"/>
  <c r="AC5" i="25"/>
  <c r="I17" i="25"/>
  <c r="U25" i="25"/>
  <c r="S34" i="25"/>
  <c r="AG5" i="25"/>
  <c r="N17" i="25"/>
  <c r="V25" i="25"/>
  <c r="X34" i="25"/>
  <c r="Y17" i="25"/>
  <c r="G6" i="25"/>
  <c r="AC17" i="25"/>
  <c r="F26" i="25"/>
  <c r="AH34" i="25"/>
  <c r="K7" i="25"/>
  <c r="AD17" i="25"/>
  <c r="J29" i="25"/>
  <c r="K4" i="25"/>
  <c r="AB7" i="25"/>
  <c r="C18" i="25"/>
  <c r="U29" i="25"/>
  <c r="AA4" i="25"/>
  <c r="AK9" i="25"/>
  <c r="G19" i="25"/>
  <c r="Y29" i="25"/>
  <c r="AE4" i="25"/>
  <c r="G23" i="25"/>
  <c r="J10" i="25"/>
  <c r="X19" i="25"/>
  <c r="AO29" i="25"/>
  <c r="AP4" i="25"/>
  <c r="AE11" i="25"/>
  <c r="H20" i="25"/>
  <c r="I31" i="25"/>
  <c r="Y13" i="25"/>
  <c r="AG25" i="25"/>
  <c r="K11" i="25"/>
  <c r="AI19" i="25"/>
  <c r="AP29" i="25"/>
  <c r="O31" i="25"/>
  <c r="B34" i="25"/>
  <c r="AF11" i="25"/>
  <c r="E12" i="25"/>
  <c r="AA23" i="25"/>
  <c r="Y31" i="25"/>
  <c r="I13" i="25"/>
  <c r="AB23" i="25"/>
  <c r="AE31" i="25"/>
  <c r="U13" i="25"/>
  <c r="AR23" i="25"/>
  <c r="AI31" i="25"/>
  <c r="B5" i="25"/>
  <c r="E25" i="25"/>
  <c r="AD34" i="25"/>
  <c r="AE50" i="25" l="1"/>
  <c r="F34" i="22" s="1" a="1"/>
  <c r="F34" i="22" s="1"/>
  <c r="B50" i="25"/>
  <c r="F5" i="22" s="1" a="1"/>
  <c r="F5" i="22" s="1"/>
  <c r="F50" i="25"/>
  <c r="F9" i="22" s="1" a="1"/>
  <c r="F9" i="22" s="1"/>
  <c r="L49" i="25"/>
  <c r="G15" i="22" s="1" a="1"/>
  <c r="G15" i="22" s="1"/>
  <c r="AM50" i="25"/>
  <c r="F42" i="22" s="1" a="1"/>
  <c r="F42" i="22" s="1"/>
  <c r="X50" i="25"/>
  <c r="F27" i="22" s="1" a="1"/>
  <c r="F27" i="22" s="1"/>
  <c r="AG49" i="25"/>
  <c r="G36" i="22" s="1" a="1"/>
  <c r="G36" i="22" s="1"/>
  <c r="AR50" i="25"/>
  <c r="F47" i="22" s="1" a="1"/>
  <c r="F47" i="22" s="1"/>
  <c r="AC50" i="25"/>
  <c r="F32" i="22" s="1" a="1"/>
  <c r="F32" i="22" s="1"/>
  <c r="AR49" i="25"/>
  <c r="AJ49" i="25"/>
  <c r="V50" i="25"/>
  <c r="F25" i="22" s="1" a="1"/>
  <c r="F25" i="22" s="1"/>
  <c r="AG50" i="24"/>
  <c r="B36" i="22" s="1" a="1"/>
  <c r="B36" i="22" s="1"/>
  <c r="AS32" i="24"/>
  <c r="B34" i="23" s="1"/>
  <c r="T50" i="24"/>
  <c r="B23" i="22" s="1" a="1"/>
  <c r="B23" i="22" s="1"/>
  <c r="AE50" i="24"/>
  <c r="B34" i="22" s="1" a="1"/>
  <c r="B34" i="22" s="1"/>
  <c r="J34" i="22" s="1"/>
  <c r="J50" i="24"/>
  <c r="B13" i="22" s="1" a="1"/>
  <c r="B13" i="22" s="1"/>
  <c r="K49" i="24"/>
  <c r="C14" i="22" s="1" a="1"/>
  <c r="C14" i="22" s="1"/>
  <c r="AS11" i="24"/>
  <c r="B13" i="23" s="1"/>
  <c r="AS25" i="24"/>
  <c r="B27" i="23" s="1"/>
  <c r="AF50" i="24"/>
  <c r="B35" i="22" s="1" a="1"/>
  <c r="B35" i="22" s="1"/>
  <c r="AS14" i="24"/>
  <c r="B16" i="23" s="1"/>
  <c r="AS9" i="24"/>
  <c r="B11" i="23" s="1"/>
  <c r="AR50" i="24"/>
  <c r="B47" i="22" s="1" a="1"/>
  <c r="B47" i="22" s="1"/>
  <c r="J47" i="22" s="1"/>
  <c r="C50" i="24"/>
  <c r="B6" i="22" s="1" a="1"/>
  <c r="B6" i="22" s="1"/>
  <c r="AS22" i="24"/>
  <c r="B24" i="23" s="1"/>
  <c r="AO50" i="24"/>
  <c r="B44" i="22" s="1" a="1"/>
  <c r="B44" i="22" s="1"/>
  <c r="U49" i="24"/>
  <c r="AP50" i="24"/>
  <c r="B45" i="22" s="1" a="1"/>
  <c r="B45" i="22" s="1"/>
  <c r="J45" i="22" s="1"/>
  <c r="AJ50" i="24"/>
  <c r="B39" i="22" s="1" a="1"/>
  <c r="B39" i="22" s="1"/>
  <c r="N50" i="24"/>
  <c r="B17" i="22" s="1" a="1"/>
  <c r="B17" i="22" s="1"/>
  <c r="AS27" i="24"/>
  <c r="B29" i="23" s="1"/>
  <c r="V49" i="24"/>
  <c r="C25" i="22" s="1" a="1"/>
  <c r="C25" i="22" s="1"/>
  <c r="AH49" i="24"/>
  <c r="C37" i="22" s="1" a="1"/>
  <c r="C37" i="22" s="1"/>
  <c r="W49" i="24"/>
  <c r="C26" i="22" s="1" a="1"/>
  <c r="C26" i="22" s="1"/>
  <c r="AI50" i="24"/>
  <c r="B38" i="22" s="1" a="1"/>
  <c r="B38" i="22" s="1"/>
  <c r="O49" i="24"/>
  <c r="AK49" i="24"/>
  <c r="D49" i="24"/>
  <c r="K50" i="24"/>
  <c r="B14" i="22" s="1" a="1"/>
  <c r="B14" i="22" s="1"/>
  <c r="G50" i="24"/>
  <c r="B10" i="22" s="1" a="1"/>
  <c r="B10" i="22" s="1"/>
  <c r="AS15" i="24"/>
  <c r="B17" i="23" s="1"/>
  <c r="AF49" i="24"/>
  <c r="C35" i="22" s="1" a="1"/>
  <c r="C35" i="22" s="1"/>
  <c r="I50" i="24"/>
  <c r="B12" i="22" s="1" a="1"/>
  <c r="B12" i="22" s="1"/>
  <c r="AR49" i="24"/>
  <c r="C47" i="22" s="1" a="1"/>
  <c r="C47" i="22" s="1"/>
  <c r="T49" i="24"/>
  <c r="X49" i="24"/>
  <c r="S49" i="24"/>
  <c r="C22" i="22" s="1" a="1"/>
  <c r="C22" i="22" s="1"/>
  <c r="AN50" i="24"/>
  <c r="B43" i="22" s="1" a="1"/>
  <c r="B43" i="22" s="1"/>
  <c r="AS7" i="24"/>
  <c r="B9" i="23" s="1"/>
  <c r="AA50" i="24"/>
  <c r="B30" i="22" s="1" a="1"/>
  <c r="B30" i="22" s="1"/>
  <c r="AS5" i="24"/>
  <c r="B7" i="23" s="1"/>
  <c r="R50" i="24"/>
  <c r="B21" i="22" s="1" a="1"/>
  <c r="B21" i="22" s="1"/>
  <c r="H49" i="24"/>
  <c r="C11" i="22" s="1" a="1"/>
  <c r="C11" i="22" s="1"/>
  <c r="AS33" i="25"/>
  <c r="C35" i="23" s="1"/>
  <c r="Y49" i="25"/>
  <c r="G50" i="25"/>
  <c r="F10" i="22" s="1" a="1"/>
  <c r="F10" i="22" s="1"/>
  <c r="AS4" i="25"/>
  <c r="H50" i="25"/>
  <c r="F11" i="22" s="1" a="1"/>
  <c r="F11" i="22" s="1"/>
  <c r="N49" i="25"/>
  <c r="G17" i="22" s="1" a="1"/>
  <c r="G17" i="22" s="1"/>
  <c r="AH49" i="25"/>
  <c r="G37" i="22" s="1" a="1"/>
  <c r="G37" i="22" s="1"/>
  <c r="AS20" i="24"/>
  <c r="B22" i="23" s="1"/>
  <c r="AP49" i="24"/>
  <c r="C45" i="22" s="1" a="1"/>
  <c r="C45" i="22" s="1"/>
  <c r="AS26" i="24"/>
  <c r="B28" i="23" s="1"/>
  <c r="AS19" i="24"/>
  <c r="B21" i="23" s="1"/>
  <c r="I49" i="24"/>
  <c r="AS4" i="24"/>
  <c r="B6" i="23" s="1"/>
  <c r="AL50" i="24"/>
  <c r="B41" i="22" s="1" a="1"/>
  <c r="B41" i="22" s="1"/>
  <c r="AS12" i="24"/>
  <c r="B14" i="23" s="1"/>
  <c r="AS29" i="24"/>
  <c r="B31" i="23" s="1"/>
  <c r="AS6" i="24"/>
  <c r="B8" i="23" s="1"/>
  <c r="AS23" i="24"/>
  <c r="B25" i="23" s="1"/>
  <c r="AS17" i="24"/>
  <c r="B19" i="23" s="1"/>
  <c r="F49" i="24"/>
  <c r="AC50" i="24"/>
  <c r="B32" i="22" s="1" a="1"/>
  <c r="B32" i="22" s="1"/>
  <c r="J32" i="22" s="1"/>
  <c r="R49" i="24"/>
  <c r="C21" i="22" s="1" a="1"/>
  <c r="C21" i="22" s="1"/>
  <c r="X50" i="24"/>
  <c r="B27" i="22" s="1" a="1"/>
  <c r="B27" i="22" s="1"/>
  <c r="Z49" i="24"/>
  <c r="C29" i="22" s="1" a="1"/>
  <c r="C29" i="22" s="1"/>
  <c r="Q50" i="24"/>
  <c r="B20" i="22" s="1" a="1"/>
  <c r="B20" i="22" s="1"/>
  <c r="AS8" i="24"/>
  <c r="B10" i="23" s="1"/>
  <c r="AS10" i="24"/>
  <c r="B12" i="23" s="1"/>
  <c r="AB50" i="24"/>
  <c r="B31" i="22" s="1" a="1"/>
  <c r="B31" i="22" s="1"/>
  <c r="AO49" i="25"/>
  <c r="G44" i="22" s="1" a="1"/>
  <c r="G44" i="22" s="1"/>
  <c r="AS34" i="25"/>
  <c r="C36" i="23" s="1"/>
  <c r="AS12" i="25"/>
  <c r="C14" i="23" s="1"/>
  <c r="AA49" i="25"/>
  <c r="G30" i="22" s="1" a="1"/>
  <c r="G30" i="22" s="1"/>
  <c r="AJ50" i="25"/>
  <c r="F39" i="22" s="1" a="1"/>
  <c r="F39" i="22" s="1"/>
  <c r="AS22" i="25"/>
  <c r="C24" i="23" s="1"/>
  <c r="F49" i="25"/>
  <c r="L50" i="25"/>
  <c r="F15" i="22" s="1" a="1"/>
  <c r="F15" i="22" s="1"/>
  <c r="Y49" i="24"/>
  <c r="C28" i="22" s="1" a="1"/>
  <c r="C28" i="22" s="1"/>
  <c r="AE49" i="24"/>
  <c r="C34" i="22" s="1" a="1"/>
  <c r="C34" i="22" s="1"/>
  <c r="AS33" i="24"/>
  <c r="B35" i="23" s="1"/>
  <c r="M50" i="24"/>
  <c r="B16" i="22" s="1" a="1"/>
  <c r="B16" i="22" s="1"/>
  <c r="AS13" i="24"/>
  <c r="B15" i="23" s="1"/>
  <c r="AS16" i="24"/>
  <c r="B18" i="23" s="1"/>
  <c r="AG49" i="24"/>
  <c r="C36" i="22" s="1" a="1"/>
  <c r="C36" i="22" s="1"/>
  <c r="AM50" i="24"/>
  <c r="B42" i="22" s="1" a="1"/>
  <c r="B42" i="22" s="1"/>
  <c r="AD50" i="24"/>
  <c r="B33" i="22" s="1" a="1"/>
  <c r="B33" i="22" s="1"/>
  <c r="E49" i="24"/>
  <c r="C8" i="22" s="1" a="1"/>
  <c r="C8" i="22" s="1"/>
  <c r="J49" i="24"/>
  <c r="N49" i="24"/>
  <c r="AS23" i="25"/>
  <c r="C25" i="23" s="1"/>
  <c r="AS29" i="25"/>
  <c r="C31" i="23" s="1"/>
  <c r="Z50" i="25"/>
  <c r="F29" i="22" s="1" a="1"/>
  <c r="F29" i="22" s="1"/>
  <c r="AL49" i="25"/>
  <c r="G41" i="22" s="1" a="1"/>
  <c r="G41" i="22" s="1"/>
  <c r="AS6" i="25"/>
  <c r="C8" i="23" s="1"/>
  <c r="AS25" i="25"/>
  <c r="C27" i="23" s="1"/>
  <c r="I49" i="25"/>
  <c r="G12" i="22" s="1" a="1"/>
  <c r="G12" i="22" s="1"/>
  <c r="S49" i="25"/>
  <c r="G22" i="22" s="1" a="1"/>
  <c r="G22" i="22" s="1"/>
  <c r="N50" i="25"/>
  <c r="F17" i="22" s="1" a="1"/>
  <c r="F17" i="22" s="1"/>
  <c r="J17" i="22" s="1"/>
  <c r="K49" i="25"/>
  <c r="G14" i="22" s="1" a="1"/>
  <c r="G14" i="22" s="1"/>
  <c r="J50" i="25"/>
  <c r="F13" i="22" s="1" a="1"/>
  <c r="F13" i="22" s="1"/>
  <c r="AS32" i="25"/>
  <c r="C34" i="23" s="1"/>
  <c r="AI49" i="25"/>
  <c r="AN49" i="25"/>
  <c r="AN51" i="25" s="1"/>
  <c r="H43" i="22" s="1" a="1"/>
  <c r="H43" i="22" s="1"/>
  <c r="C50" i="25"/>
  <c r="F6" i="22" s="1" a="1"/>
  <c r="F6" i="22" s="1"/>
  <c r="AS20" i="25"/>
  <c r="C22" i="23" s="1"/>
  <c r="M50" i="25"/>
  <c r="F16" i="22" s="1" a="1"/>
  <c r="F16" i="22" s="1"/>
  <c r="AE49" i="25"/>
  <c r="AE51" i="25" s="1"/>
  <c r="H34" i="22" s="1" a="1"/>
  <c r="H34" i="22" s="1"/>
  <c r="AK49" i="25"/>
  <c r="AS19" i="25"/>
  <c r="C21" i="23" s="1"/>
  <c r="O50" i="24"/>
  <c r="B18" i="22" s="1" a="1"/>
  <c r="B18" i="22" s="1"/>
  <c r="B49" i="24"/>
  <c r="C5" i="22" s="1" a="1"/>
  <c r="C5" i="22" s="1"/>
  <c r="AS28" i="24"/>
  <c r="B30" i="23" s="1"/>
  <c r="AS30" i="24"/>
  <c r="B32" i="23" s="1"/>
  <c r="AJ49" i="24"/>
  <c r="C39" i="22" s="1" a="1"/>
  <c r="C39" i="22" s="1"/>
  <c r="P49" i="24"/>
  <c r="AQ49" i="24"/>
  <c r="C46" i="22" s="1" a="1"/>
  <c r="C46" i="22" s="1"/>
  <c r="AS31" i="24"/>
  <c r="B33" i="23" s="1"/>
  <c r="AK50" i="24"/>
  <c r="B40" i="22" s="1" a="1"/>
  <c r="B40" i="22" s="1"/>
  <c r="W50" i="24"/>
  <c r="B26" i="22" s="1" a="1"/>
  <c r="B26" i="22" s="1"/>
  <c r="AN49" i="24"/>
  <c r="C43" i="22" s="1" a="1"/>
  <c r="C43" i="22" s="1"/>
  <c r="U50" i="24"/>
  <c r="B24" i="22" s="1" a="1"/>
  <c r="B24" i="22" s="1"/>
  <c r="AO49" i="24"/>
  <c r="W50" i="25"/>
  <c r="F26" i="22" s="1" a="1"/>
  <c r="F26" i="22" s="1"/>
  <c r="Q49" i="25"/>
  <c r="X49" i="25"/>
  <c r="P49" i="25"/>
  <c r="G19" i="22" s="1" a="1"/>
  <c r="G19" i="22" s="1"/>
  <c r="U49" i="25"/>
  <c r="AS34" i="24"/>
  <c r="B36" i="23" s="1"/>
  <c r="V50" i="24"/>
  <c r="B25" i="22" s="1" a="1"/>
  <c r="B25" i="22" s="1"/>
  <c r="S50" i="24"/>
  <c r="B22" i="22" s="1" a="1"/>
  <c r="B22" i="22" s="1"/>
  <c r="AS18" i="25"/>
  <c r="C20" i="23" s="1"/>
  <c r="AS27" i="25"/>
  <c r="C29" i="23" s="1"/>
  <c r="AP50" i="25"/>
  <c r="F45" i="22" s="1" a="1"/>
  <c r="F45" i="22" s="1"/>
  <c r="O49" i="25"/>
  <c r="O51" i="25" s="1"/>
  <c r="H18" i="22" s="1" a="1"/>
  <c r="H18" i="22" s="1"/>
  <c r="AS24" i="24"/>
  <c r="B26" i="23" s="1"/>
  <c r="L50" i="24"/>
  <c r="B15" i="22" s="1" a="1"/>
  <c r="B15" i="22" s="1"/>
  <c r="AA49" i="24"/>
  <c r="AS5" i="25"/>
  <c r="C7" i="23" s="1"/>
  <c r="AF49" i="25"/>
  <c r="G35" i="22" s="1" a="1"/>
  <c r="G35" i="22" s="1"/>
  <c r="T49" i="25"/>
  <c r="W49" i="25"/>
  <c r="H49" i="25"/>
  <c r="G11" i="22" s="1" a="1"/>
  <c r="G11" i="22" s="1"/>
  <c r="Y50" i="24"/>
  <c r="B28" i="22" s="1" a="1"/>
  <c r="B28" i="22" s="1"/>
  <c r="AG50" i="25"/>
  <c r="F36" i="22" s="1" a="1"/>
  <c r="F36" i="22" s="1"/>
  <c r="J36" i="22" s="1"/>
  <c r="V49" i="25"/>
  <c r="V51" i="25" s="1"/>
  <c r="H25" i="22" s="1" a="1"/>
  <c r="H25" i="22" s="1"/>
  <c r="AQ50" i="25"/>
  <c r="F46" i="22" s="1" a="1"/>
  <c r="F46" i="22" s="1"/>
  <c r="AS15" i="25"/>
  <c r="C17" i="23" s="1"/>
  <c r="AS28" i="25"/>
  <c r="C30" i="23" s="1"/>
  <c r="G49" i="25"/>
  <c r="G51" i="25" s="1"/>
  <c r="H10" i="22" s="1" a="1"/>
  <c r="H10" i="22" s="1"/>
  <c r="Q49" i="24"/>
  <c r="C20" i="22" s="1" a="1"/>
  <c r="C20" i="22" s="1"/>
  <c r="P50" i="25"/>
  <c r="F19" i="22" s="1" a="1"/>
  <c r="F19" i="22" s="1"/>
  <c r="AS26" i="25"/>
  <c r="C28" i="23" s="1"/>
  <c r="AS14" i="25"/>
  <c r="C16" i="23" s="1"/>
  <c r="D50" i="25"/>
  <c r="F7" i="22" s="1" a="1"/>
  <c r="F7" i="22" s="1"/>
  <c r="C49" i="25"/>
  <c r="C51" i="25" s="1"/>
  <c r="H6" i="22" s="1" a="1"/>
  <c r="H6" i="22" s="1"/>
  <c r="AI49" i="24"/>
  <c r="C38" i="22" s="1" a="1"/>
  <c r="C38" i="22" s="1"/>
  <c r="AH50" i="25"/>
  <c r="F37" i="22" s="1" a="1"/>
  <c r="F37" i="22" s="1"/>
  <c r="AN50" i="25"/>
  <c r="F43" i="22" s="1" a="1"/>
  <c r="F43" i="22" s="1"/>
  <c r="AS30" i="25"/>
  <c r="C32" i="23" s="1"/>
  <c r="AS21" i="25"/>
  <c r="C23" i="23" s="1"/>
  <c r="AS9" i="25"/>
  <c r="C11" i="23" s="1"/>
  <c r="AS16" i="25"/>
  <c r="C18" i="23" s="1"/>
  <c r="E49" i="25"/>
  <c r="E51" i="25" s="1"/>
  <c r="H8" i="22" s="1" a="1"/>
  <c r="H8" i="22" s="1"/>
  <c r="AH50" i="24"/>
  <c r="B37" i="22" s="1" a="1"/>
  <c r="B37" i="22" s="1"/>
  <c r="AM49" i="25"/>
  <c r="AM51" i="25" s="1"/>
  <c r="H42" i="22" s="1" a="1"/>
  <c r="H42" i="22" s="1"/>
  <c r="B49" i="25"/>
  <c r="B51" i="25" s="1"/>
  <c r="H5" i="22" s="1" a="1"/>
  <c r="H5" i="22" s="1"/>
  <c r="R50" i="25"/>
  <c r="F21" i="22" s="1" a="1"/>
  <c r="F21" i="22" s="1"/>
  <c r="AS31" i="25"/>
  <c r="C33" i="23" s="1"/>
  <c r="T50" i="25"/>
  <c r="F23" i="22" s="1" a="1"/>
  <c r="F23" i="22" s="1"/>
  <c r="AA50" i="25"/>
  <c r="F30" i="22" s="1" a="1"/>
  <c r="F30" i="22" s="1"/>
  <c r="AS17" i="25"/>
  <c r="C19" i="23" s="1"/>
  <c r="AS11" i="25"/>
  <c r="C13" i="23" s="1"/>
  <c r="AS8" i="25"/>
  <c r="C10" i="23" s="1"/>
  <c r="M49" i="24"/>
  <c r="C16" i="22" s="1" a="1"/>
  <c r="C16" i="22" s="1"/>
  <c r="AB49" i="25"/>
  <c r="G31" i="22" s="1" a="1"/>
  <c r="G31" i="22" s="1"/>
  <c r="AS24" i="25"/>
  <c r="C26" i="23" s="1"/>
  <c r="AQ50" i="24"/>
  <c r="B46" i="22" s="1" a="1"/>
  <c r="B46" i="22" s="1"/>
  <c r="F50" i="24"/>
  <c r="B9" i="22" s="1" a="1"/>
  <c r="B9" i="22" s="1"/>
  <c r="J9" i="22" s="1"/>
  <c r="AI50" i="25"/>
  <c r="F38" i="22" s="1" a="1"/>
  <c r="F38" i="22" s="1"/>
  <c r="L49" i="24"/>
  <c r="AS13" i="25"/>
  <c r="C15" i="23" s="1"/>
  <c r="K50" i="25"/>
  <c r="F14" i="22" s="1" a="1"/>
  <c r="F14" i="22" s="1"/>
  <c r="AQ49" i="25"/>
  <c r="E50" i="24"/>
  <c r="B8" i="22" s="1" a="1"/>
  <c r="B8" i="22" s="1"/>
  <c r="R49" i="25"/>
  <c r="R51" i="25" s="1"/>
  <c r="H21" i="22" s="1" a="1"/>
  <c r="H21" i="22" s="1"/>
  <c r="AF50" i="25"/>
  <c r="F35" i="22" s="1" a="1"/>
  <c r="F35" i="22" s="1"/>
  <c r="AC49" i="24"/>
  <c r="AD49" i="25"/>
  <c r="G33" i="22" s="1" a="1"/>
  <c r="G33" i="22" s="1"/>
  <c r="AB49" i="24"/>
  <c r="C31" i="22" s="1" a="1"/>
  <c r="C31" i="22" s="1"/>
  <c r="E50" i="25"/>
  <c r="F8" i="22" s="1" a="1"/>
  <c r="F8" i="22" s="1"/>
  <c r="AM49" i="24"/>
  <c r="I50" i="25"/>
  <c r="F12" i="22" s="1" a="1"/>
  <c r="F12" i="22" s="1"/>
  <c r="D50" i="24"/>
  <c r="B7" i="22" s="1" a="1"/>
  <c r="B7" i="22" s="1"/>
  <c r="AC49" i="25"/>
  <c r="G32" i="22" s="1" a="1"/>
  <c r="G32" i="22" s="1"/>
  <c r="AP49" i="25"/>
  <c r="AB50" i="25"/>
  <c r="F31" i="22" s="1" a="1"/>
  <c r="F31" i="22" s="1"/>
  <c r="C49" i="24"/>
  <c r="C6" i="22" s="1" a="1"/>
  <c r="C6" i="22" s="1"/>
  <c r="AD50" i="25"/>
  <c r="F33" i="22" s="1" a="1"/>
  <c r="F33" i="22" s="1"/>
  <c r="Z49" i="25"/>
  <c r="G29" i="22" s="1" a="1"/>
  <c r="G29" i="22" s="1"/>
  <c r="AL50" i="25"/>
  <c r="F41" i="22" s="1" a="1"/>
  <c r="F41" i="22" s="1"/>
  <c r="Z50" i="24"/>
  <c r="B29" i="22" s="1" a="1"/>
  <c r="B29" i="22" s="1"/>
  <c r="J29" i="22" s="1"/>
  <c r="AS18" i="24"/>
  <c r="B20" i="23" s="1"/>
  <c r="AS21" i="24"/>
  <c r="B23" i="23" s="1"/>
  <c r="Q50" i="25"/>
  <c r="F20" i="22" s="1" a="1"/>
  <c r="F20" i="22" s="1"/>
  <c r="U50" i="25"/>
  <c r="F24" i="22" s="1" a="1"/>
  <c r="F24" i="22" s="1"/>
  <c r="AS10" i="25"/>
  <c r="C12" i="23" s="1"/>
  <c r="AO50" i="25"/>
  <c r="F44" i="22" s="1" a="1"/>
  <c r="F44" i="22" s="1"/>
  <c r="J49" i="25"/>
  <c r="G13" i="22" s="1" a="1"/>
  <c r="G13" i="22" s="1"/>
  <c r="H50" i="24"/>
  <c r="B11" i="22" s="1" a="1"/>
  <c r="B11" i="22" s="1"/>
  <c r="J11" i="22" s="1"/>
  <c r="AK50" i="25"/>
  <c r="F40" i="22" s="1" a="1"/>
  <c r="F40" i="22" s="1"/>
  <c r="Y50" i="25"/>
  <c r="F28" i="22" s="1" a="1"/>
  <c r="F28" i="22" s="1"/>
  <c r="O50" i="25"/>
  <c r="F18" i="22" s="1" a="1"/>
  <c r="F18" i="22" s="1"/>
  <c r="M49" i="25"/>
  <c r="S50" i="25"/>
  <c r="F22" i="22" s="1" a="1"/>
  <c r="F22" i="22" s="1"/>
  <c r="D49" i="25"/>
  <c r="AL49" i="24"/>
  <c r="C41" i="22" s="1" a="1"/>
  <c r="C41" i="22" s="1"/>
  <c r="AS7" i="25"/>
  <c r="C9" i="23" s="1"/>
  <c r="B50" i="24"/>
  <c r="B5" i="22" s="1" a="1"/>
  <c r="B5" i="22" s="1"/>
  <c r="J5" i="22" s="1"/>
  <c r="G49" i="24"/>
  <c r="P50" i="24"/>
  <c r="B19" i="22" s="1" a="1"/>
  <c r="B19" i="22" s="1"/>
  <c r="AD49" i="24"/>
  <c r="C33" i="22" s="1" a="1"/>
  <c r="C33" i="22" s="1"/>
  <c r="P51" i="25"/>
  <c r="H19" i="22" s="1" a="1"/>
  <c r="H19" i="22" s="1"/>
  <c r="AR51" i="25"/>
  <c r="H47" i="22" s="1" a="1"/>
  <c r="H47" i="22" s="1"/>
  <c r="G47" i="22" a="1"/>
  <c r="G47" i="22" s="1"/>
  <c r="C24" i="22" a="1"/>
  <c r="C24" i="22" s="1"/>
  <c r="Z51" i="25"/>
  <c r="H29" i="22" s="1" a="1"/>
  <c r="H29" i="22" s="1"/>
  <c r="AA51" i="25"/>
  <c r="H30" i="22" s="1" a="1"/>
  <c r="H30" i="22" s="1"/>
  <c r="F51" i="25"/>
  <c r="H9" i="22" s="1" a="1"/>
  <c r="H9" i="22" s="1"/>
  <c r="G9" i="22" a="1"/>
  <c r="G9" i="22" s="1"/>
  <c r="Q51" i="25"/>
  <c r="H20" i="22" s="1" a="1"/>
  <c r="H20" i="22" s="1"/>
  <c r="G20" i="22" a="1"/>
  <c r="G20" i="22" s="1"/>
  <c r="X51" i="25"/>
  <c r="H27" i="22" s="1" a="1"/>
  <c r="H27" i="22" s="1"/>
  <c r="G27" i="22" a="1"/>
  <c r="G27" i="22" s="1"/>
  <c r="J27" i="22"/>
  <c r="G8" i="22" a="1"/>
  <c r="G8" i="22" s="1"/>
  <c r="G40" i="22" a="1"/>
  <c r="G40" i="22" s="1"/>
  <c r="G24" i="22" a="1"/>
  <c r="G24" i="22" s="1"/>
  <c r="C6" i="23"/>
  <c r="S51" i="25"/>
  <c r="H22" i="22" s="1" a="1"/>
  <c r="H22" i="22" s="1"/>
  <c r="G6" i="22" a="1"/>
  <c r="G6" i="22" s="1"/>
  <c r="G23" i="22" a="1"/>
  <c r="G23" i="22" s="1"/>
  <c r="W51" i="25"/>
  <c r="H26" i="22" s="1" a="1"/>
  <c r="H26" i="22" s="1"/>
  <c r="G26" i="22" a="1"/>
  <c r="G26" i="22" s="1"/>
  <c r="G28" i="22" a="1"/>
  <c r="G28" i="22" s="1"/>
  <c r="L51" i="25"/>
  <c r="H15" i="22" s="1" a="1"/>
  <c r="H15" i="22" s="1"/>
  <c r="G39" i="22" a="1"/>
  <c r="G39" i="22" s="1"/>
  <c r="AC51" i="25"/>
  <c r="H32" i="22" s="1" a="1"/>
  <c r="H32" i="22" s="1"/>
  <c r="H51" i="25"/>
  <c r="H11" i="22" s="1" a="1"/>
  <c r="H11" i="22" s="1"/>
  <c r="J39" i="22"/>
  <c r="AL51" i="25" l="1"/>
  <c r="H41" i="22" s="1" a="1"/>
  <c r="H41" i="22" s="1"/>
  <c r="G34" i="22" a="1"/>
  <c r="G34" i="22" s="1"/>
  <c r="K34" i="22" s="1"/>
  <c r="J16" i="22"/>
  <c r="J28" i="22"/>
  <c r="G21" i="22" a="1"/>
  <c r="G21" i="22" s="1"/>
  <c r="J6" i="22"/>
  <c r="D51" i="25"/>
  <c r="H7" i="22" s="1" a="1"/>
  <c r="H7" i="22" s="1"/>
  <c r="AJ51" i="25"/>
  <c r="H39" i="22" s="1" a="1"/>
  <c r="H39" i="22" s="1"/>
  <c r="U51" i="25"/>
  <c r="H24" i="22" s="1" a="1"/>
  <c r="H24" i="22" s="1"/>
  <c r="AI51" i="25"/>
  <c r="H38" i="22" s="1" a="1"/>
  <c r="H38" i="22" s="1"/>
  <c r="G5" i="22" a="1"/>
  <c r="G5" i="22" s="1"/>
  <c r="G43" i="22" a="1"/>
  <c r="G43" i="22" s="1"/>
  <c r="M51" i="25"/>
  <c r="H16" i="22" s="1" a="1"/>
  <c r="H16" i="22" s="1"/>
  <c r="J42" i="22"/>
  <c r="J37" i="22"/>
  <c r="G25" i="22" a="1"/>
  <c r="G25" i="22" s="1"/>
  <c r="K25" i="22" s="1"/>
  <c r="J31" i="22"/>
  <c r="J13" i="22"/>
  <c r="AP51" i="25"/>
  <c r="H45" i="22" s="1" a="1"/>
  <c r="H45" i="22" s="1"/>
  <c r="J20" i="22"/>
  <c r="AH51" i="25"/>
  <c r="H37" i="22" s="1" a="1"/>
  <c r="H37" i="22" s="1"/>
  <c r="G42" i="22" a="1"/>
  <c r="G42" i="22" s="1"/>
  <c r="N51" i="25"/>
  <c r="H17" i="22" s="1" a="1"/>
  <c r="H17" i="22" s="1"/>
  <c r="J10" i="22"/>
  <c r="J25" i="22"/>
  <c r="J24" i="22"/>
  <c r="G18" i="22" a="1"/>
  <c r="G18" i="22" s="1"/>
  <c r="J15" i="22"/>
  <c r="J21" i="22"/>
  <c r="J18" i="22"/>
  <c r="J26" i="22"/>
  <c r="J41" i="22"/>
  <c r="J38" i="22"/>
  <c r="J51" i="24"/>
  <c r="D13" i="22" s="1" a="1"/>
  <c r="D13" i="22" s="1"/>
  <c r="J23" i="22"/>
  <c r="N51" i="24"/>
  <c r="D17" i="22" s="1" a="1"/>
  <c r="D17" i="22" s="1"/>
  <c r="O51" i="24"/>
  <c r="D18" i="22" s="1" a="1"/>
  <c r="D18" i="22" s="1"/>
  <c r="L18" i="22" s="1"/>
  <c r="I51" i="24"/>
  <c r="D12" i="22" s="1" a="1"/>
  <c r="D12" i="22" s="1"/>
  <c r="T51" i="24"/>
  <c r="D23" i="22" s="1" a="1"/>
  <c r="D23" i="22" s="1"/>
  <c r="J12" i="22"/>
  <c r="J44" i="22"/>
  <c r="AE51" i="24"/>
  <c r="D34" i="22" s="1" a="1"/>
  <c r="D34" i="22" s="1"/>
  <c r="L34" i="22" s="1"/>
  <c r="AC51" i="24"/>
  <c r="D32" i="22" s="1" a="1"/>
  <c r="D32" i="22" s="1"/>
  <c r="L32" i="22" s="1"/>
  <c r="C23" i="22" a="1"/>
  <c r="C23" i="22" s="1"/>
  <c r="K23" i="22" s="1"/>
  <c r="AO51" i="24"/>
  <c r="D44" i="22" s="1" a="1"/>
  <c r="D44" i="22" s="1"/>
  <c r="AF51" i="24"/>
  <c r="D35" i="22" s="1" a="1"/>
  <c r="D35" i="22" s="1"/>
  <c r="H51" i="24"/>
  <c r="D11" i="22" s="1" a="1"/>
  <c r="D11" i="22" s="1"/>
  <c r="L11" i="22" s="1"/>
  <c r="J46" i="22"/>
  <c r="X51" i="24"/>
  <c r="D27" i="22" s="1" a="1"/>
  <c r="D27" i="22" s="1"/>
  <c r="L27" i="22" s="1"/>
  <c r="R51" i="24"/>
  <c r="D21" i="22" s="1" a="1"/>
  <c r="D21" i="22" s="1"/>
  <c r="L21" i="22" s="1"/>
  <c r="AJ51" i="24"/>
  <c r="D39" i="22" s="1" a="1"/>
  <c r="D39" i="22" s="1"/>
  <c r="C17" i="22" a="1"/>
  <c r="C17" i="22" s="1"/>
  <c r="K17" i="22" s="1"/>
  <c r="AP51" i="24"/>
  <c r="D45" i="22" s="1" a="1"/>
  <c r="D45" i="22" s="1"/>
  <c r="AR51" i="24"/>
  <c r="D47" i="22" s="1" a="1"/>
  <c r="D47" i="22" s="1"/>
  <c r="L47" i="22" s="1"/>
  <c r="U51" i="24"/>
  <c r="D24" i="22" s="1" a="1"/>
  <c r="D24" i="22" s="1"/>
  <c r="L24" i="22" s="1"/>
  <c r="Q51" i="24"/>
  <c r="D20" i="22" s="1" a="1"/>
  <c r="D20" i="22" s="1"/>
  <c r="L20" i="22" s="1"/>
  <c r="C27" i="22" a="1"/>
  <c r="C27" i="22" s="1"/>
  <c r="K27" i="22" s="1"/>
  <c r="C18" i="22" a="1"/>
  <c r="C18" i="22" s="1"/>
  <c r="F51" i="24"/>
  <c r="D9" i="22" s="1" a="1"/>
  <c r="D9" i="22" s="1"/>
  <c r="L9" i="22" s="1"/>
  <c r="AI51" i="24"/>
  <c r="D38" i="22" s="1" a="1"/>
  <c r="D38" i="22" s="1"/>
  <c r="L38" i="22" s="1"/>
  <c r="J35" i="22"/>
  <c r="J7" i="22"/>
  <c r="D51" i="24"/>
  <c r="D7" i="22" s="1" a="1"/>
  <c r="D7" i="22" s="1"/>
  <c r="L51" i="24"/>
  <c r="D15" i="22" s="1" a="1"/>
  <c r="D15" i="22" s="1"/>
  <c r="L15" i="22" s="1"/>
  <c r="P51" i="24"/>
  <c r="D19" i="22" s="1" a="1"/>
  <c r="D19" i="22" s="1"/>
  <c r="L19" i="22" s="1"/>
  <c r="J33" i="22"/>
  <c r="M51" i="24"/>
  <c r="D16" i="22" s="1" a="1"/>
  <c r="D16" i="22" s="1"/>
  <c r="C7" i="22" a="1"/>
  <c r="C7" i="22" s="1"/>
  <c r="K7" i="22" s="1"/>
  <c r="J40" i="22"/>
  <c r="AG51" i="24"/>
  <c r="D36" i="22" s="1" a="1"/>
  <c r="D36" i="22" s="1"/>
  <c r="L36" i="22" s="1"/>
  <c r="Y51" i="24"/>
  <c r="D28" i="22" s="1" a="1"/>
  <c r="D28" i="22" s="1"/>
  <c r="G51" i="24"/>
  <c r="D10" i="22" s="1" a="1"/>
  <c r="D10" i="22" s="1"/>
  <c r="L10" i="22" s="1"/>
  <c r="J30" i="22"/>
  <c r="AA51" i="24"/>
  <c r="D30" i="22" s="1" a="1"/>
  <c r="D30" i="22" s="1"/>
  <c r="L30" i="22" s="1"/>
  <c r="AK51" i="24"/>
  <c r="D40" i="22" s="1" a="1"/>
  <c r="D40" i="22" s="1"/>
  <c r="C9" i="22" a="1"/>
  <c r="C9" i="22" s="1"/>
  <c r="K9" i="22" s="1"/>
  <c r="C40" i="22" a="1"/>
  <c r="C40" i="22" s="1"/>
  <c r="K40" i="22" s="1"/>
  <c r="AH51" i="24"/>
  <c r="D37" i="22" s="1" a="1"/>
  <c r="D37" i="22" s="1"/>
  <c r="J19" i="22"/>
  <c r="AN51" i="24"/>
  <c r="D43" i="22" s="1" a="1"/>
  <c r="D43" i="22" s="1"/>
  <c r="L43" i="22" s="1"/>
  <c r="J22" i="22"/>
  <c r="J14" i="22"/>
  <c r="AS50" i="24"/>
  <c r="C32" i="22" a="1"/>
  <c r="C32" i="22" s="1"/>
  <c r="K32" i="22" s="1"/>
  <c r="C13" i="22" a="1"/>
  <c r="C13" i="22" s="1"/>
  <c r="K13" i="22" s="1"/>
  <c r="AM51" i="24"/>
  <c r="D42" i="22" s="1" a="1"/>
  <c r="D42" i="22" s="1"/>
  <c r="L42" i="22" s="1"/>
  <c r="C12" i="22" a="1"/>
  <c r="C12" i="22" s="1"/>
  <c r="K12" i="22" s="1"/>
  <c r="C15" i="22" a="1"/>
  <c r="C15" i="22" s="1"/>
  <c r="K15" i="22" s="1"/>
  <c r="J8" i="22"/>
  <c r="J43" i="22"/>
  <c r="C10" i="22" a="1"/>
  <c r="C10" i="22" s="1"/>
  <c r="K51" i="24"/>
  <c r="D14" i="22" s="1" a="1"/>
  <c r="D14" i="22" s="1"/>
  <c r="C19" i="22" a="1"/>
  <c r="C19" i="22" s="1"/>
  <c r="K19" i="22" s="1"/>
  <c r="AB51" i="24"/>
  <c r="D31" i="22" s="1" a="1"/>
  <c r="D31" i="22" s="1"/>
  <c r="B48" i="22"/>
  <c r="C10" i="21" s="1"/>
  <c r="AQ51" i="25"/>
  <c r="H46" i="22" s="1" a="1"/>
  <c r="H46" i="22" s="1"/>
  <c r="G7" i="22" a="1"/>
  <c r="G7" i="22" s="1"/>
  <c r="S51" i="24"/>
  <c r="D22" i="22" s="1" a="1"/>
  <c r="D22" i="22" s="1"/>
  <c r="L22" i="22" s="1"/>
  <c r="AK51" i="25"/>
  <c r="H40" i="22" s="1" a="1"/>
  <c r="H40" i="22" s="1"/>
  <c r="AG51" i="25"/>
  <c r="H36" i="22" s="1" a="1"/>
  <c r="H36" i="22" s="1"/>
  <c r="V51" i="24"/>
  <c r="D25" i="22" s="1" a="1"/>
  <c r="D25" i="22" s="1"/>
  <c r="L25" i="22" s="1"/>
  <c r="C44" i="22" a="1"/>
  <c r="C44" i="22" s="1"/>
  <c r="K44" i="22" s="1"/>
  <c r="C30" i="22" a="1"/>
  <c r="C30" i="22" s="1"/>
  <c r="K30" i="22" s="1"/>
  <c r="AF51" i="25"/>
  <c r="H35" i="22" s="1" a="1"/>
  <c r="H35" i="22" s="1"/>
  <c r="T51" i="25"/>
  <c r="H23" i="22" s="1" a="1"/>
  <c r="H23" i="22" s="1"/>
  <c r="G45" i="22" a="1"/>
  <c r="G45" i="22" s="1"/>
  <c r="K45" i="22" s="1"/>
  <c r="W51" i="24"/>
  <c r="D26" i="22" s="1" a="1"/>
  <c r="D26" i="22" s="1"/>
  <c r="L26" i="22" s="1"/>
  <c r="G16" i="22" a="1"/>
  <c r="G16" i="22" s="1"/>
  <c r="K16" i="22" s="1"/>
  <c r="G38" i="22" a="1"/>
  <c r="G38" i="22" s="1"/>
  <c r="K38" i="22" s="1"/>
  <c r="AD51" i="25"/>
  <c r="H33" i="22" s="1" a="1"/>
  <c r="H33" i="22" s="1"/>
  <c r="AQ51" i="24"/>
  <c r="D46" i="22" s="1" a="1"/>
  <c r="D46" i="22" s="1"/>
  <c r="G10" i="22" a="1"/>
  <c r="G10" i="22" s="1"/>
  <c r="F48" i="22"/>
  <c r="G10" i="21" s="1"/>
  <c r="G46" i="22" a="1"/>
  <c r="G46" i="22" s="1"/>
  <c r="K46" i="22" s="1"/>
  <c r="AS50" i="25"/>
  <c r="AL51" i="24"/>
  <c r="D41" i="22" s="1" a="1"/>
  <c r="D41" i="22" s="1"/>
  <c r="L41" i="22" s="1"/>
  <c r="Z51" i="24"/>
  <c r="D29" i="22" s="1" a="1"/>
  <c r="D29" i="22" s="1"/>
  <c r="L29" i="22" s="1"/>
  <c r="AS49" i="25"/>
  <c r="AD51" i="24"/>
  <c r="D33" i="22" s="1" a="1"/>
  <c r="D33" i="22" s="1"/>
  <c r="C51" i="24"/>
  <c r="D6" i="22" s="1" a="1"/>
  <c r="D6" i="22" s="1"/>
  <c r="J51" i="25"/>
  <c r="H13" i="22" s="1" a="1"/>
  <c r="H13" i="22" s="1"/>
  <c r="Y51" i="25"/>
  <c r="H28" i="22" s="1" a="1"/>
  <c r="H28" i="22" s="1"/>
  <c r="E51" i="24"/>
  <c r="D8" i="22" s="1" a="1"/>
  <c r="D8" i="22" s="1"/>
  <c r="L8" i="22" s="1"/>
  <c r="C42" i="22" a="1"/>
  <c r="C42" i="22" s="1"/>
  <c r="I51" i="25"/>
  <c r="H12" i="22" s="1" a="1"/>
  <c r="H12" i="22" s="1"/>
  <c r="AS49" i="24"/>
  <c r="K51" i="25"/>
  <c r="H14" i="22" s="1" a="1"/>
  <c r="H14" i="22" s="1"/>
  <c r="AO51" i="25"/>
  <c r="H44" i="22" s="1" a="1"/>
  <c r="H44" i="22" s="1"/>
  <c r="B51" i="24"/>
  <c r="D5" i="22" s="1" a="1"/>
  <c r="D5" i="22" s="1"/>
  <c r="L5" i="22" s="1"/>
  <c r="AB51" i="25"/>
  <c r="H31" i="22" s="1" a="1"/>
  <c r="H31" i="22" s="1"/>
  <c r="K36" i="22"/>
  <c r="K28" i="22"/>
  <c r="K47" i="22"/>
  <c r="K6" i="22"/>
  <c r="K24" i="22"/>
  <c r="K33" i="22"/>
  <c r="K20" i="22"/>
  <c r="K43" i="22"/>
  <c r="K31" i="22"/>
  <c r="K22" i="22"/>
  <c r="K41" i="22"/>
  <c r="K8" i="22"/>
  <c r="K37" i="22"/>
  <c r="K26" i="22"/>
  <c r="K35" i="22"/>
  <c r="K29" i="22"/>
  <c r="K21" i="22"/>
  <c r="K11" i="22"/>
  <c r="K5" i="22"/>
  <c r="K14" i="22"/>
  <c r="K39" i="22"/>
  <c r="L13" i="22" l="1"/>
  <c r="L37" i="22"/>
  <c r="L35" i="22"/>
  <c r="L7" i="22"/>
  <c r="K42" i="22"/>
  <c r="L17" i="22"/>
  <c r="L16" i="22"/>
  <c r="L39" i="22"/>
  <c r="G48" i="22"/>
  <c r="G12" i="21" s="1"/>
  <c r="K18" i="22"/>
  <c r="L46" i="22"/>
  <c r="AS51" i="25"/>
  <c r="L40" i="22"/>
  <c r="L45" i="22"/>
  <c r="L23" i="22"/>
  <c r="L44" i="22"/>
  <c r="AS51" i="24"/>
  <c r="L28" i="22"/>
  <c r="J48" i="22"/>
  <c r="K10" i="21" s="1"/>
  <c r="D48" i="22"/>
  <c r="C14" i="21" s="1"/>
  <c r="C48" i="22"/>
  <c r="C12" i="21" s="1"/>
  <c r="L31" i="22"/>
  <c r="K10" i="22"/>
  <c r="L14" i="22"/>
  <c r="H48" i="22"/>
  <c r="G14" i="21" s="1"/>
  <c r="L33" i="22"/>
  <c r="L12" i="22"/>
  <c r="L6" i="22"/>
  <c r="K48" i="22" l="1"/>
  <c r="K12" i="21" s="1"/>
  <c r="L48" i="22"/>
  <c r="K14" i="2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<sst xmlns="http://schemas.openxmlformats.org/spreadsheetml/2006/main" count="565" uniqueCount="120">
  <si>
    <t>Actual Community Cost of Proposed CSO Control Plans</t>
  </si>
  <si>
    <t>System Total</t>
  </si>
  <si>
    <t>⟵ Selected Community</t>
  </si>
  <si>
    <t>Future Storm Protection Plan</t>
  </si>
  <si>
    <t>Extreme Storm Protection Plan</t>
  </si>
  <si>
    <t>Cost to Upgrade to Extreme Storm Protection</t>
  </si>
  <si>
    <r>
      <t xml:space="preserve">Designed to eliminate CSOs under projected 2050 storm conditions
</t>
    </r>
    <r>
      <rPr>
        <b/>
        <i/>
        <sz val="13"/>
        <color theme="1"/>
        <rFont val="Calibri"/>
        <family val="2"/>
      </rPr>
      <t>($1.28B Plan)</t>
    </r>
  </si>
  <si>
    <t xml:space="preserve">Designed for rare 25-year storms (≈4% annual probability)
CSOs would still occur during larger storms
</t>
  </si>
  <si>
    <r>
      <t xml:space="preserve">Additional community cost to upgrade
from Future Storm Protection Plan to the Extreme Storm Protection Plan.
</t>
    </r>
    <r>
      <rPr>
        <b/>
        <i/>
        <sz val="13"/>
        <color theme="1"/>
        <rFont val="Calibri"/>
        <family val="2"/>
      </rPr>
      <t>(∆)</t>
    </r>
  </si>
  <si>
    <r>
      <t xml:space="preserve">Both plans use </t>
    </r>
    <r>
      <rPr>
        <b/>
        <i/>
        <sz val="14"/>
        <color theme="1"/>
        <rFont val="Calibri"/>
        <family val="2"/>
      </rPr>
      <t>forward-looking 2050 climate projections</t>
    </r>
    <r>
      <rPr>
        <i/>
        <sz val="14"/>
        <color theme="1"/>
        <rFont val="Calibri"/>
        <family val="2"/>
      </rPr>
      <t xml:space="preserve"> instead of historical rainfall averages — a first for CSO planning in the United States.</t>
    </r>
  </si>
  <si>
    <t>MWRA Projection Window (through 2050)</t>
  </si>
  <si>
    <t>TOTAL COMMUNITY COST (through 2072)</t>
  </si>
  <si>
    <t>Additional Cost After 2050</t>
  </si>
  <si>
    <t>Community</t>
  </si>
  <si>
    <t>2029 - 2050</t>
  </si>
  <si>
    <t>2029 - 2072</t>
  </si>
  <si>
    <t>2051 - 2072</t>
  </si>
  <si>
    <t>Arlington</t>
  </si>
  <si>
    <t>Ashland</t>
  </si>
  <si>
    <t>Bedford</t>
  </si>
  <si>
    <t>Belmont</t>
  </si>
  <si>
    <t>Boston Water and Sewer Commission</t>
  </si>
  <si>
    <t>Braintree</t>
  </si>
  <si>
    <t>Brookline</t>
  </si>
  <si>
    <t>Burlington</t>
  </si>
  <si>
    <t>Cambridge</t>
  </si>
  <si>
    <t>Canton</t>
  </si>
  <si>
    <t>Chelsea</t>
  </si>
  <si>
    <t>Dedham</t>
  </si>
  <si>
    <t>Everett</t>
  </si>
  <si>
    <t>Framingham</t>
  </si>
  <si>
    <t>Hingham Sewer District</t>
  </si>
  <si>
    <t>Holbrook</t>
  </si>
  <si>
    <t>Lexington</t>
  </si>
  <si>
    <t>Malden</t>
  </si>
  <si>
    <t>Medford</t>
  </si>
  <si>
    <t>Melrose</t>
  </si>
  <si>
    <t>Milton</t>
  </si>
  <si>
    <t>Natick</t>
  </si>
  <si>
    <t>Needham</t>
  </si>
  <si>
    <t>Newton</t>
  </si>
  <si>
    <t>Norwood</t>
  </si>
  <si>
    <t>Quincy</t>
  </si>
  <si>
    <t>Randolph</t>
  </si>
  <si>
    <t>Reading</t>
  </si>
  <si>
    <t>Revere</t>
  </si>
  <si>
    <t>Somerville</t>
  </si>
  <si>
    <t>Stoneham</t>
  </si>
  <si>
    <t>Stoughton</t>
  </si>
  <si>
    <t>Wakefield</t>
  </si>
  <si>
    <t>Walpole</t>
  </si>
  <si>
    <t>Waltham</t>
  </si>
  <si>
    <t>Watertown</t>
  </si>
  <si>
    <t>Wellesley</t>
  </si>
  <si>
    <t>Westwood</t>
  </si>
  <si>
    <t>Weymouth</t>
  </si>
  <si>
    <t>Wilmington</t>
  </si>
  <si>
    <t>Winchester</t>
  </si>
  <si>
    <t>Winthrop</t>
  </si>
  <si>
    <t>Woburn</t>
  </si>
  <si>
    <t>Total</t>
  </si>
  <si>
    <t>With Coverage (to 2050)</t>
  </si>
  <si>
    <t>Debt Service Only (to 2050)</t>
  </si>
  <si>
    <t>Fiscal Year</t>
  </si>
  <si>
    <t>FY29</t>
  </si>
  <si>
    <t>FY30</t>
  </si>
  <si>
    <t>FY31</t>
  </si>
  <si>
    <t>FY32</t>
  </si>
  <si>
    <t>FY33</t>
  </si>
  <si>
    <t>FY34</t>
  </si>
  <si>
    <t>FY35</t>
  </si>
  <si>
    <t>FY36</t>
  </si>
  <si>
    <t>FY37</t>
  </si>
  <si>
    <t>FY38</t>
  </si>
  <si>
    <t>FY39</t>
  </si>
  <si>
    <t>FY40</t>
  </si>
  <si>
    <t>FY41</t>
  </si>
  <si>
    <t>FY42</t>
  </si>
  <si>
    <t>FY43</t>
  </si>
  <si>
    <t>FY44</t>
  </si>
  <si>
    <t>FY45</t>
  </si>
  <si>
    <t>FY46</t>
  </si>
  <si>
    <t>FY47</t>
  </si>
  <si>
    <t>FY48</t>
  </si>
  <si>
    <t>FY49</t>
  </si>
  <si>
    <t>FY50</t>
  </si>
  <si>
    <t>FY51</t>
  </si>
  <si>
    <t>FY52</t>
  </si>
  <si>
    <t>FY53</t>
  </si>
  <si>
    <t>FY54</t>
  </si>
  <si>
    <t>FY55</t>
  </si>
  <si>
    <t>FY56</t>
  </si>
  <si>
    <t>FY57</t>
  </si>
  <si>
    <t>FY58</t>
  </si>
  <si>
    <t>FY59</t>
  </si>
  <si>
    <t>FY60</t>
  </si>
  <si>
    <t>FY61</t>
  </si>
  <si>
    <t>FY62</t>
  </si>
  <si>
    <t>FY63</t>
  </si>
  <si>
    <t>FY64</t>
  </si>
  <si>
    <t>FY65</t>
  </si>
  <si>
    <t>FY66</t>
  </si>
  <si>
    <t>FY67</t>
  </si>
  <si>
    <t>FY68</t>
  </si>
  <si>
    <t>FY69</t>
  </si>
  <si>
    <t>FY70</t>
  </si>
  <si>
    <t>FY71</t>
  </si>
  <si>
    <t>FY72</t>
  </si>
  <si>
    <t xml:space="preserve"> decimal</t>
  </si>
  <si>
    <t>Total to 2072</t>
  </si>
  <si>
    <t>Total to 2050</t>
  </si>
  <si>
    <t>Delta</t>
  </si>
  <si>
    <t xml:space="preserve"> </t>
  </si>
  <si>
    <t>0 CSOs 2050 Typical Year</t>
  </si>
  <si>
    <t xml:space="preserve">0 CSOs 2050 25-Year Storm </t>
  </si>
  <si>
    <t>to 2050</t>
  </si>
  <si>
    <t>Billions in additional cost. No demonstrated added swimming days.</t>
  </si>
  <si>
    <t xml:space="preserve">Additional Cost from one plan to another </t>
  </si>
  <si>
    <t>Zero CSOs in a 2050 25-Year Storm</t>
  </si>
  <si>
    <t>Zero CSOs in a 2050 Typical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</si>
</sst>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&quot;$&quot;#,##0.00"/>
    <numFmt numFmtId="165" formatCode="&quot;$&quot;#,##0"/>
    <numFmt numFmtId="166" formatCode="_(&quot;$&quot;* #,##0_);_(&quot;$&quot;* \(#,##0\);_(&quot;$&quot;* &quot;-&quot;??_);_(@_)"/>
    <numFmt numFmtId="167" formatCode="0.00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</font>
    <font>
      <b/>
      <sz val="14"/>
      <name val="Calibri"/>
      <family val="2"/>
    </font>
    <font>
      <b/>
      <sz val="24"/>
      <name val="Calibri"/>
      <family val="2"/>
    </font>
    <font>
      <b/>
      <sz val="22"/>
      <color theme="1"/>
      <name val="Calibri"/>
      <family val="2"/>
      <scheme val="minor"/>
    </font>
    <font>
      <b/>
      <sz val="14"/>
      <color theme="0"/>
      <name val="Calibri"/>
      <family val="2"/>
    </font>
    <font>
      <i/>
      <sz val="11"/>
      <color theme="1"/>
      <name val="Calibri"/>
      <family val="2"/>
    </font>
    <font>
      <i/>
      <sz val="14"/>
      <color theme="1"/>
      <name val="Calibri"/>
      <family val="2"/>
    </font>
    <font>
      <sz val="14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</font>
    <font>
      <b/>
      <sz val="18"/>
      <color theme="1"/>
      <name val="Calibri"/>
      <family val="2"/>
    </font>
    <font>
      <b/>
      <i/>
      <sz val="13"/>
      <color theme="1"/>
      <name val="Calibri"/>
      <family val="2"/>
    </font>
    <font>
      <b/>
      <sz val="34"/>
      <color theme="0"/>
      <name val="Calibri"/>
      <family val="2"/>
    </font>
    <font>
      <i/>
      <sz val="18"/>
      <name val="Calibri"/>
      <family val="2"/>
    </font>
    <font>
      <b/>
      <sz val="16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rgb="FFD9E1F2"/>
      </patternFill>
    </fill>
    <fill>
      <patternFill patternType="solid">
        <fgColor rgb="FFFFC000"/>
        <bgColor rgb="FFF8CBAD"/>
      </patternFill>
    </fill>
    <fill>
      <patternFill patternType="solid">
        <fgColor theme="9" tint="0.79998168889431442"/>
        <bgColor rgb="FFD9E1F2"/>
      </patternFill>
    </fill>
    <fill>
      <patternFill patternType="solid">
        <fgColor rgb="FFFFC5C5"/>
        <bgColor rgb="FFFCE4D6"/>
      </patternFill>
    </fill>
    <fill>
      <patternFill patternType="solid">
        <fgColor theme="7" tint="0.59999389629810485"/>
        <bgColor rgb="FFF8CBAD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theme="0" tint="-0.14999847407452621"/>
        <bgColor rgb="FFD9E1F2"/>
      </patternFill>
    </fill>
    <fill>
      <patternFill patternType="solid">
        <fgColor rgb="FFFF0000"/>
        <bgColor rgb="FFFCE4D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3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1" applyNumberFormat="1" applyFont="1"/>
    <xf numFmtId="165" fontId="0" fillId="0" borderId="1" xfId="0" applyNumberFormat="1" applyBorder="1"/>
    <xf numFmtId="10" fontId="0" fillId="0" borderId="0" xfId="2" applyNumberFormat="1" applyFont="1"/>
    <xf numFmtId="165" fontId="2" fillId="0" borderId="0" xfId="0" applyNumberFormat="1" applyFont="1"/>
    <xf numFmtId="3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3" xfId="0" applyBorder="1"/>
    <xf numFmtId="10" fontId="0" fillId="0" borderId="0" xfId="0" applyNumberFormat="1"/>
    <xf numFmtId="165" fontId="0" fillId="0" borderId="7" xfId="1" applyNumberFormat="1" applyFont="1" applyBorder="1"/>
    <xf numFmtId="165" fontId="0" fillId="0" borderId="0" xfId="1" applyNumberFormat="1" applyFont="1" applyBorder="1"/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10" borderId="0" xfId="0" applyFill="1"/>
    <xf numFmtId="0" fontId="0" fillId="10" borderId="7" xfId="0" applyFill="1" applyBorder="1"/>
    <xf numFmtId="0" fontId="0" fillId="10" borderId="8" xfId="0" applyFill="1" applyBorder="1"/>
    <xf numFmtId="0" fontId="4" fillId="10" borderId="7" xfId="0" applyFont="1" applyFill="1" applyBorder="1" applyAlignment="1">
      <alignment horizontal="center" vertical="center"/>
    </xf>
    <xf numFmtId="0" fontId="4" fillId="10" borderId="7" xfId="0" applyFont="1" applyFill="1" applyBorder="1" applyAlignment="1">
      <alignment horizontal="center"/>
    </xf>
    <xf numFmtId="0" fontId="0" fillId="11" borderId="5" xfId="0" applyFill="1" applyBorder="1"/>
    <xf numFmtId="0" fontId="0" fillId="11" borderId="0" xfId="0" applyFill="1"/>
    <xf numFmtId="0" fontId="12" fillId="10" borderId="0" xfId="0" applyFont="1" applyFill="1"/>
    <xf numFmtId="0" fontId="12" fillId="10" borderId="8" xfId="0" applyFont="1" applyFill="1" applyBorder="1"/>
    <xf numFmtId="0" fontId="12" fillId="0" borderId="0" xfId="0" applyFont="1"/>
    <xf numFmtId="167" fontId="0" fillId="0" borderId="0" xfId="2" applyNumberFormat="1" applyFont="1"/>
    <xf numFmtId="165" fontId="0" fillId="0" borderId="20" xfId="1" applyNumberFormat="1" applyFont="1" applyBorder="1"/>
    <xf numFmtId="165" fontId="0" fillId="0" borderId="21" xfId="1" applyNumberFormat="1" applyFont="1" applyBorder="1"/>
    <xf numFmtId="0" fontId="2" fillId="3" borderId="22" xfId="0" applyFont="1" applyFill="1" applyBorder="1" applyAlignment="1">
      <alignment horizontal="center" vertical="center"/>
    </xf>
    <xf numFmtId="165" fontId="0" fillId="0" borderId="23" xfId="1" applyNumberFormat="1" applyFont="1" applyBorder="1"/>
    <xf numFmtId="165" fontId="0" fillId="0" borderId="25" xfId="1" applyNumberFormat="1" applyFont="1" applyBorder="1"/>
    <xf numFmtId="0" fontId="4" fillId="10" borderId="0" xfId="0" applyFont="1" applyFill="1" applyAlignment="1">
      <alignment horizontal="center" vertical="center"/>
    </xf>
    <xf numFmtId="0" fontId="4" fillId="10" borderId="0" xfId="0" applyFont="1" applyFill="1" applyAlignment="1">
      <alignment vertical="center"/>
    </xf>
    <xf numFmtId="0" fontId="4" fillId="10" borderId="0" xfId="0" applyFont="1" applyFill="1" applyAlignment="1">
      <alignment horizontal="center"/>
    </xf>
    <xf numFmtId="165" fontId="11" fillId="10" borderId="0" xfId="0" applyNumberFormat="1" applyFont="1" applyFill="1" applyAlignment="1">
      <alignment horizontal="center" vertical="center"/>
    </xf>
    <xf numFmtId="165" fontId="6" fillId="10" borderId="0" xfId="0" applyNumberFormat="1" applyFont="1" applyFill="1" applyAlignment="1">
      <alignment horizontal="center" vertical="center"/>
    </xf>
    <xf numFmtId="0" fontId="0" fillId="10" borderId="4" xfId="0" applyFill="1" applyBorder="1"/>
    <xf numFmtId="0" fontId="0" fillId="10" borderId="5" xfId="0" applyFill="1" applyBorder="1"/>
    <xf numFmtId="0" fontId="0" fillId="10" borderId="6" xfId="0" applyFill="1" applyBorder="1"/>
    <xf numFmtId="165" fontId="11" fillId="10" borderId="7" xfId="0" applyNumberFormat="1" applyFont="1" applyFill="1" applyBorder="1" applyAlignment="1">
      <alignment horizontal="center" vertical="center"/>
    </xf>
    <xf numFmtId="165" fontId="6" fillId="10" borderId="7" xfId="0" applyNumberFormat="1" applyFont="1" applyFill="1" applyBorder="1" applyAlignment="1">
      <alignment horizontal="center" vertical="center"/>
    </xf>
    <xf numFmtId="165" fontId="11" fillId="15" borderId="2" xfId="0" applyNumberFormat="1" applyFont="1" applyFill="1" applyBorder="1" applyAlignment="1">
      <alignment horizontal="center" vertical="center"/>
    </xf>
    <xf numFmtId="165" fontId="6" fillId="16" borderId="2" xfId="0" applyNumberFormat="1" applyFont="1" applyFill="1" applyBorder="1" applyAlignment="1">
      <alignment horizontal="center" vertical="center"/>
    </xf>
    <xf numFmtId="0" fontId="12" fillId="11" borderId="0" xfId="0" applyFont="1" applyFill="1"/>
    <xf numFmtId="165" fontId="6" fillId="10" borderId="19" xfId="0" applyNumberFormat="1" applyFont="1" applyFill="1" applyBorder="1" applyAlignment="1">
      <alignment horizontal="center" vertical="center"/>
    </xf>
    <xf numFmtId="0" fontId="0" fillId="10" borderId="14" xfId="0" applyFill="1" applyBorder="1"/>
    <xf numFmtId="0" fontId="0" fillId="10" borderId="15" xfId="0" applyFill="1" applyBorder="1"/>
    <xf numFmtId="0" fontId="0" fillId="10" borderId="19" xfId="0" applyFill="1" applyBorder="1"/>
    <xf numFmtId="0" fontId="4" fillId="10" borderId="0" xfId="0" applyFont="1" applyFill="1" applyAlignment="1">
      <alignment wrapText="1"/>
    </xf>
    <xf numFmtId="0" fontId="12" fillId="10" borderId="7" xfId="0" applyFont="1" applyFill="1" applyBorder="1"/>
    <xf numFmtId="0" fontId="0" fillId="11" borderId="26" xfId="0" applyFill="1" applyBorder="1"/>
    <xf numFmtId="0" fontId="0" fillId="11" borderId="20" xfId="0" applyFill="1" applyBorder="1"/>
    <xf numFmtId="0" fontId="0" fillId="11" borderId="27" xfId="0" applyFill="1" applyBorder="1"/>
    <xf numFmtId="0" fontId="13" fillId="10" borderId="5" xfId="0" applyFont="1" applyFill="1" applyBorder="1" applyAlignment="1">
      <alignment wrapText="1"/>
    </xf>
    <xf numFmtId="0" fontId="4" fillId="10" borderId="28" xfId="0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1" fontId="0" fillId="0" borderId="0" xfId="0" applyNumberFormat="1"/>
    <xf numFmtId="0" fontId="0" fillId="0" borderId="0" xfId="0" applyAlignment="1">
      <alignment horizontal="right"/>
    </xf>
    <xf numFmtId="166" fontId="0" fillId="0" borderId="0" xfId="0" applyNumberFormat="1"/>
    <xf numFmtId="166" fontId="0" fillId="17" borderId="0" xfId="1" applyNumberFormat="1" applyFont="1" applyFill="1"/>
    <xf numFmtId="166" fontId="0" fillId="0" borderId="1" xfId="0" applyNumberFormat="1" applyBorder="1"/>
    <xf numFmtId="0" fontId="2" fillId="0" borderId="0" xfId="0" applyFont="1"/>
    <xf numFmtId="0" fontId="2" fillId="3" borderId="24" xfId="0" applyFont="1" applyFill="1" applyBorder="1" applyAlignment="1" applyProtection="1">
      <alignment horizontal="center" vertical="center"/>
      <protection locked="0"/>
    </xf>
    <xf numFmtId="0" fontId="9" fillId="6" borderId="19" xfId="0" applyFont="1" applyFill="1" applyBorder="1" applyAlignment="1">
      <alignment horizontal="center" vertical="center" wrapText="1"/>
    </xf>
    <xf numFmtId="0" fontId="9" fillId="6" borderId="14" xfId="0" applyFont="1" applyFill="1" applyBorder="1" applyAlignment="1">
      <alignment horizontal="center" vertical="center" wrapText="1"/>
    </xf>
    <xf numFmtId="0" fontId="9" fillId="6" borderId="15" xfId="0" applyFont="1" applyFill="1" applyBorder="1" applyAlignment="1">
      <alignment horizontal="center" vertical="center" wrapText="1"/>
    </xf>
    <xf numFmtId="0" fontId="9" fillId="7" borderId="19" xfId="0" applyFont="1" applyFill="1" applyBorder="1" applyAlignment="1">
      <alignment horizontal="center" vertical="center" wrapText="1"/>
    </xf>
    <xf numFmtId="0" fontId="9" fillId="7" borderId="14" xfId="0" applyFont="1" applyFill="1" applyBorder="1" applyAlignment="1">
      <alignment horizontal="center" vertical="center" wrapText="1"/>
    </xf>
    <xf numFmtId="0" fontId="9" fillId="8" borderId="19" xfId="0" applyFont="1" applyFill="1" applyBorder="1" applyAlignment="1">
      <alignment horizontal="center" vertical="center" wrapText="1"/>
    </xf>
    <xf numFmtId="0" fontId="9" fillId="8" borderId="14" xfId="0" applyFont="1" applyFill="1" applyBorder="1" applyAlignment="1">
      <alignment horizontal="center" vertical="center" wrapText="1"/>
    </xf>
    <xf numFmtId="0" fontId="9" fillId="8" borderId="15" xfId="0" applyFont="1" applyFill="1" applyBorder="1" applyAlignment="1">
      <alignment horizontal="center" vertical="center" wrapText="1"/>
    </xf>
    <xf numFmtId="0" fontId="10" fillId="13" borderId="16" xfId="0" applyFont="1" applyFill="1" applyBorder="1" applyAlignment="1">
      <alignment horizontal="center" vertical="center" wrapText="1"/>
    </xf>
    <xf numFmtId="0" fontId="10" fillId="13" borderId="17" xfId="0" applyFont="1" applyFill="1" applyBorder="1" applyAlignment="1">
      <alignment horizontal="center" vertical="center" wrapText="1"/>
    </xf>
    <xf numFmtId="0" fontId="10" fillId="13" borderId="5" xfId="0" applyFont="1" applyFill="1" applyBorder="1" applyAlignment="1">
      <alignment horizontal="center" vertical="center" wrapText="1"/>
    </xf>
    <xf numFmtId="0" fontId="10" fillId="13" borderId="18" xfId="0" applyFont="1" applyFill="1" applyBorder="1" applyAlignment="1">
      <alignment horizontal="center" vertical="center" wrapText="1"/>
    </xf>
    <xf numFmtId="0" fontId="17" fillId="9" borderId="0" xfId="0" applyFont="1" applyFill="1" applyAlignment="1">
      <alignment horizontal="center" vertical="center"/>
    </xf>
    <xf numFmtId="0" fontId="7" fillId="11" borderId="4" xfId="0" applyFont="1" applyFill="1" applyBorder="1" applyAlignment="1" applyProtection="1">
      <alignment horizontal="center"/>
      <protection locked="0"/>
    </xf>
    <xf numFmtId="0" fontId="7" fillId="11" borderId="6" xfId="0" applyFont="1" applyFill="1" applyBorder="1" applyAlignment="1" applyProtection="1">
      <alignment horizontal="center"/>
      <protection locked="0"/>
    </xf>
    <xf numFmtId="0" fontId="18" fillId="12" borderId="16" xfId="0" applyFont="1" applyFill="1" applyBorder="1" applyAlignment="1">
      <alignment horizontal="center" vertical="center"/>
    </xf>
    <xf numFmtId="0" fontId="18" fillId="12" borderId="17" xfId="0" applyFont="1" applyFill="1" applyBorder="1" applyAlignment="1">
      <alignment horizontal="center" vertical="center"/>
    </xf>
    <xf numFmtId="0" fontId="18" fillId="12" borderId="18" xfId="0" applyFont="1" applyFill="1" applyBorder="1" applyAlignment="1">
      <alignment horizontal="center" vertical="center"/>
    </xf>
    <xf numFmtId="0" fontId="15" fillId="13" borderId="16" xfId="0" applyFont="1" applyFill="1" applyBorder="1" applyAlignment="1">
      <alignment horizontal="center" vertical="center" wrapText="1"/>
    </xf>
    <xf numFmtId="0" fontId="15" fillId="13" borderId="17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14" borderId="4" xfId="0" applyFont="1" applyFill="1" applyBorder="1" applyAlignment="1">
      <alignment horizontal="center" vertical="center" wrapText="1"/>
    </xf>
    <xf numFmtId="0" fontId="8" fillId="14" borderId="5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19" fillId="10" borderId="16" xfId="0" applyFont="1" applyFill="1" applyBorder="1" applyAlignment="1">
      <alignment horizontal="left" vertical="center" wrapText="1"/>
    </xf>
    <xf numFmtId="0" fontId="19" fillId="10" borderId="17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165" fontId="0" fillId="0" borderId="34" xfId="1" applyNumberFormat="1" applyFont="1" applyBorder="1" applyAlignment="1">
      <alignment horizontal="center"/>
    </xf>
    <xf numFmtId="165" fontId="0" fillId="0" borderId="35" xfId="1" applyNumberFormat="1" applyFont="1" applyBorder="1" applyAlignment="1">
      <alignment horizontal="center"/>
    </xf>
    <xf numFmtId="165" fontId="2" fillId="0" borderId="19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9" fillId="10" borderId="18" xfId="0" applyFont="1" applyFill="1" applyBorder="1" applyAlignment="1">
      <alignment horizontal="left" vertical="center" wrapText="1"/>
    </xf>
    <xf numFmtId="0" fontId="7" fillId="11" borderId="16" xfId="0" applyFont="1" applyFill="1" applyBorder="1" applyAlignment="1" applyProtection="1">
      <alignment horizontal="center" vertical="center" wrapText="1"/>
      <protection locked="0"/>
    </xf>
    <xf numFmtId="0" fontId="7" fillId="11" borderId="17" xfId="0" applyFont="1" applyFill="1" applyBorder="1" applyAlignment="1" applyProtection="1">
      <alignment horizontal="center" vertical="center" wrapText="1"/>
      <protection locked="0"/>
    </xf>
    <xf numFmtId="0" fontId="7" fillId="11" borderId="18" xfId="0" applyFont="1" applyFill="1" applyBorder="1" applyAlignment="1" applyProtection="1">
      <alignment horizontal="center" vertical="center" wrapText="1"/>
      <protection locked="0"/>
    </xf>
    <xf numFmtId="165" fontId="0" fillId="0" borderId="2" xfId="1" applyNumberFormat="1" applyFont="1" applyBorder="1" applyAlignment="1">
      <alignment horizontal="center"/>
    </xf>
    <xf numFmtId="165" fontId="0" fillId="0" borderId="32" xfId="1" applyNumberFormat="1" applyFont="1" applyBorder="1" applyAlignment="1">
      <alignment horizontal="center"/>
    </xf>
    <xf numFmtId="165" fontId="0" fillId="0" borderId="33" xfId="1" applyNumberFormat="1" applyFont="1" applyBorder="1" applyAlignment="1">
      <alignment horizontal="center"/>
    </xf>
    <xf numFmtId="0" fontId="8" fillId="14" borderId="6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wrapText="1"/>
    </xf>
    <xf numFmtId="0" fontId="9" fillId="7" borderId="0" xfId="0" applyFont="1" applyFill="1" applyAlignment="1">
      <alignment horizontal="center" wrapText="1"/>
    </xf>
    <xf numFmtId="0" fontId="9" fillId="7" borderId="8" xfId="0" applyFont="1" applyFill="1" applyBorder="1" applyAlignment="1">
      <alignment horizontal="center" wrapText="1"/>
    </xf>
    <xf numFmtId="165" fontId="0" fillId="0" borderId="30" xfId="1" applyNumberFormat="1" applyFont="1" applyBorder="1" applyAlignment="1">
      <alignment horizontal="center"/>
    </xf>
    <xf numFmtId="165" fontId="0" fillId="0" borderId="31" xfId="1" applyNumberFormat="1" applyFont="1" applyBorder="1" applyAlignment="1">
      <alignment horizontal="center"/>
    </xf>
    <xf numFmtId="165" fontId="0" fillId="0" borderId="13" xfId="1" applyNumberFormat="1" applyFont="1" applyBorder="1" applyAlignment="1">
      <alignment horizontal="center"/>
    </xf>
    <xf numFmtId="0" fontId="9" fillId="6" borderId="7" xfId="0" applyFont="1" applyFill="1" applyBorder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 wrapText="1"/>
    </xf>
    <xf numFmtId="165" fontId="0" fillId="0" borderId="29" xfId="1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8"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</dxf>
    <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double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center" vertical="center" textRotation="0" wrapText="0" indent="0" justifyLastLine="0" shrinkToFit="0" readingOrder="0"/>
      <protection locked="0" hidden="0"/>
    </dxf>
  </dxfs>
  <tableStyles count="0" defaultTableStyle="TableStyleMedium2" defaultPivotStyle="PivotStyleLight16"/>
  <colors>
    <mruColors>
      <color rgb="FFFFC5C5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u="none" strike="noStrike" baseline="0">
                <a:solidFill>
                  <a:sysClr val="windowText" lastClr="000000"/>
                </a:solidFill>
              </a:rPr>
              <a:t>Capital Financing by CSO Plan</a:t>
            </a:r>
            <a:endParaRPr lang="en-US" sz="1800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'Dashboard Helper'!$B$5</c:f>
              <c:strCache>
                <c:ptCount val="1"/>
                <c:pt idx="0">
                  <c:v>Future Storm Protection Plan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'Dashboard Helper'!$A$6:$A$49</c:f>
              <c:strCache>
                <c:ptCount val="44"/>
                <c:pt idx="0">
                  <c:v>FY29</c:v>
                </c:pt>
                <c:pt idx="1">
                  <c:v>FY30</c:v>
                </c:pt>
                <c:pt idx="2">
                  <c:v>FY31</c:v>
                </c:pt>
                <c:pt idx="3">
                  <c:v>FY32</c:v>
                </c:pt>
                <c:pt idx="4">
                  <c:v>FY33</c:v>
                </c:pt>
                <c:pt idx="5">
                  <c:v>FY34</c:v>
                </c:pt>
                <c:pt idx="6">
                  <c:v>FY35</c:v>
                </c:pt>
                <c:pt idx="7">
                  <c:v>FY36</c:v>
                </c:pt>
                <c:pt idx="8">
                  <c:v>FY37</c:v>
                </c:pt>
                <c:pt idx="9">
                  <c:v>FY38</c:v>
                </c:pt>
                <c:pt idx="10">
                  <c:v>FY39</c:v>
                </c:pt>
                <c:pt idx="11">
                  <c:v>FY40</c:v>
                </c:pt>
                <c:pt idx="12">
                  <c:v>FY41</c:v>
                </c:pt>
                <c:pt idx="13">
                  <c:v>FY42</c:v>
                </c:pt>
                <c:pt idx="14">
                  <c:v>FY43</c:v>
                </c:pt>
                <c:pt idx="15">
                  <c:v>FY44</c:v>
                </c:pt>
                <c:pt idx="16">
                  <c:v>FY45</c:v>
                </c:pt>
                <c:pt idx="17">
                  <c:v>FY46</c:v>
                </c:pt>
                <c:pt idx="18">
                  <c:v>FY47</c:v>
                </c:pt>
                <c:pt idx="19">
                  <c:v>FY48</c:v>
                </c:pt>
                <c:pt idx="20">
                  <c:v>FY49</c:v>
                </c:pt>
                <c:pt idx="21">
                  <c:v>FY50</c:v>
                </c:pt>
                <c:pt idx="22">
                  <c:v>FY51</c:v>
                </c:pt>
                <c:pt idx="23">
                  <c:v>FY52</c:v>
                </c:pt>
                <c:pt idx="24">
                  <c:v>FY53</c:v>
                </c:pt>
                <c:pt idx="25">
                  <c:v>FY54</c:v>
                </c:pt>
                <c:pt idx="26">
                  <c:v>FY55</c:v>
                </c:pt>
                <c:pt idx="27">
                  <c:v>FY56</c:v>
                </c:pt>
                <c:pt idx="28">
                  <c:v>FY57</c:v>
                </c:pt>
                <c:pt idx="29">
                  <c:v>FY58</c:v>
                </c:pt>
                <c:pt idx="30">
                  <c:v>FY59</c:v>
                </c:pt>
                <c:pt idx="31">
                  <c:v>FY60</c:v>
                </c:pt>
                <c:pt idx="32">
                  <c:v>FY61</c:v>
                </c:pt>
                <c:pt idx="33">
                  <c:v>FY62</c:v>
                </c:pt>
                <c:pt idx="34">
                  <c:v>FY63</c:v>
                </c:pt>
                <c:pt idx="35">
                  <c:v>FY64</c:v>
                </c:pt>
                <c:pt idx="36">
                  <c:v>FY65</c:v>
                </c:pt>
                <c:pt idx="37">
                  <c:v>FY66</c:v>
                </c:pt>
                <c:pt idx="38">
                  <c:v>FY67</c:v>
                </c:pt>
                <c:pt idx="39">
                  <c:v>FY68</c:v>
                </c:pt>
                <c:pt idx="40">
                  <c:v>FY69</c:v>
                </c:pt>
                <c:pt idx="41">
                  <c:v>FY70</c:v>
                </c:pt>
                <c:pt idx="42">
                  <c:v>FY71</c:v>
                </c:pt>
                <c:pt idx="43">
                  <c:v>FY72</c:v>
                </c:pt>
              </c:strCache>
            </c:strRef>
          </c:cat>
          <c:val>
            <c:numRef>
              <c:f>'Dashboard Helper'!$B$6:$B$49</c:f>
              <c:numCache>
                <c:formatCode>_("$"* #,##0_);_("$"* \(#,##0\);_("$"* "-"??_);_(@_)</c:formatCode>
                <c:ptCount val="44"/>
                <c:pt idx="0">
                  <c:v>454757.47469078813</c:v>
                </c:pt>
                <c:pt idx="1">
                  <c:v>1381763.0961758564</c:v>
                </c:pt>
                <c:pt idx="2">
                  <c:v>2321318.2748951791</c:v>
                </c:pt>
                <c:pt idx="3">
                  <c:v>3763460.8109227996</c:v>
                </c:pt>
                <c:pt idx="4">
                  <c:v>6264296.3343547909</c:v>
                </c:pt>
                <c:pt idx="5">
                  <c:v>8319383.111588886</c:v>
                </c:pt>
                <c:pt idx="6">
                  <c:v>9873002.5707439613</c:v>
                </c:pt>
                <c:pt idx="7">
                  <c:v>14763173.477309069</c:v>
                </c:pt>
                <c:pt idx="8">
                  <c:v>22305540.739102647</c:v>
                </c:pt>
                <c:pt idx="9">
                  <c:v>33801845.859998688</c:v>
                </c:pt>
                <c:pt idx="10">
                  <c:v>46764059.291472159</c:v>
                </c:pt>
                <c:pt idx="11">
                  <c:v>56770130.555354603</c:v>
                </c:pt>
                <c:pt idx="12">
                  <c:v>65052941.12244755</c:v>
                </c:pt>
                <c:pt idx="13">
                  <c:v>70997789.455015197</c:v>
                </c:pt>
                <c:pt idx="14">
                  <c:v>76360710.647342056</c:v>
                </c:pt>
                <c:pt idx="15">
                  <c:v>76235382.086861685</c:v>
                </c:pt>
                <c:pt idx="16">
                  <c:v>76250625.490524083</c:v>
                </c:pt>
                <c:pt idx="17">
                  <c:v>76324439.479175195</c:v>
                </c:pt>
                <c:pt idx="18">
                  <c:v>76567687.132012114</c:v>
                </c:pt>
                <c:pt idx="19">
                  <c:v>76504710.128641456</c:v>
                </c:pt>
                <c:pt idx="20">
                  <c:v>76514868.735212475</c:v>
                </c:pt>
                <c:pt idx="21">
                  <c:v>76483158.079075858</c:v>
                </c:pt>
                <c:pt idx="22">
                  <c:v>76525713.658892632</c:v>
                </c:pt>
                <c:pt idx="23">
                  <c:v>76939141.947957069</c:v>
                </c:pt>
                <c:pt idx="24">
                  <c:v>76827946.108516872</c:v>
                </c:pt>
                <c:pt idx="25">
                  <c:v>76846155.969110698</c:v>
                </c:pt>
                <c:pt idx="26">
                  <c:v>77065791.376026332</c:v>
                </c:pt>
                <c:pt idx="27">
                  <c:v>77143213.408577204</c:v>
                </c:pt>
                <c:pt idx="28">
                  <c:v>76975082.328115731</c:v>
                </c:pt>
                <c:pt idx="29">
                  <c:v>76962179.226283073</c:v>
                </c:pt>
                <c:pt idx="30">
                  <c:v>76388958.734644458</c:v>
                </c:pt>
                <c:pt idx="31">
                  <c:v>64760416.454497218</c:v>
                </c:pt>
                <c:pt idx="32">
                  <c:v>63917215.202455997</c:v>
                </c:pt>
                <c:pt idx="33">
                  <c:v>62853429.253420711</c:v>
                </c:pt>
                <c:pt idx="34">
                  <c:v>60598944.029330775</c:v>
                </c:pt>
                <c:pt idx="35">
                  <c:v>58812772.96462629</c:v>
                </c:pt>
                <c:pt idx="36">
                  <c:v>57753112.868047133</c:v>
                </c:pt>
                <c:pt idx="37">
                  <c:v>53506406.391433299</c:v>
                </c:pt>
                <c:pt idx="38">
                  <c:v>47303840.710265532</c:v>
                </c:pt>
                <c:pt idx="39">
                  <c:v>37208213.167506993</c:v>
                </c:pt>
                <c:pt idx="40">
                  <c:v>25769295.904137373</c:v>
                </c:pt>
                <c:pt idx="41">
                  <c:v>16812090.194899838</c:v>
                </c:pt>
                <c:pt idx="42">
                  <c:v>9602219.5752822887</c:v>
                </c:pt>
                <c:pt idx="43">
                  <c:v>4603882.7888684804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7D-4F3A-80CF-A33DCBC4F097}"/>
            </c:ext>
          </c:extLst>
        </c:ser>
        <c:ser>
          <c:idx val="1"/>
          <c:order val="1"/>
          <c:tx>
            <c:strRef>
              <c:f>'Dashboard Helper'!$C$5</c:f>
              <c:strCache>
                <c:ptCount val="1"/>
                <c:pt idx="0">
                  <c:v>Extreme Storm Protection Plan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'Dashboard Helper'!$A$6:$A$49</c:f>
              <c:strCache>
                <c:ptCount val="44"/>
                <c:pt idx="0">
                  <c:v>FY29</c:v>
                </c:pt>
                <c:pt idx="1">
                  <c:v>FY30</c:v>
                </c:pt>
                <c:pt idx="2">
                  <c:v>FY31</c:v>
                </c:pt>
                <c:pt idx="3">
                  <c:v>FY32</c:v>
                </c:pt>
                <c:pt idx="4">
                  <c:v>FY33</c:v>
                </c:pt>
                <c:pt idx="5">
                  <c:v>FY34</c:v>
                </c:pt>
                <c:pt idx="6">
                  <c:v>FY35</c:v>
                </c:pt>
                <c:pt idx="7">
                  <c:v>FY36</c:v>
                </c:pt>
                <c:pt idx="8">
                  <c:v>FY37</c:v>
                </c:pt>
                <c:pt idx="9">
                  <c:v>FY38</c:v>
                </c:pt>
                <c:pt idx="10">
                  <c:v>FY39</c:v>
                </c:pt>
                <c:pt idx="11">
                  <c:v>FY40</c:v>
                </c:pt>
                <c:pt idx="12">
                  <c:v>FY41</c:v>
                </c:pt>
                <c:pt idx="13">
                  <c:v>FY42</c:v>
                </c:pt>
                <c:pt idx="14">
                  <c:v>FY43</c:v>
                </c:pt>
                <c:pt idx="15">
                  <c:v>FY44</c:v>
                </c:pt>
                <c:pt idx="16">
                  <c:v>FY45</c:v>
                </c:pt>
                <c:pt idx="17">
                  <c:v>FY46</c:v>
                </c:pt>
                <c:pt idx="18">
                  <c:v>FY47</c:v>
                </c:pt>
                <c:pt idx="19">
                  <c:v>FY48</c:v>
                </c:pt>
                <c:pt idx="20">
                  <c:v>FY49</c:v>
                </c:pt>
                <c:pt idx="21">
                  <c:v>FY50</c:v>
                </c:pt>
                <c:pt idx="22">
                  <c:v>FY51</c:v>
                </c:pt>
                <c:pt idx="23">
                  <c:v>FY52</c:v>
                </c:pt>
                <c:pt idx="24">
                  <c:v>FY53</c:v>
                </c:pt>
                <c:pt idx="25">
                  <c:v>FY54</c:v>
                </c:pt>
                <c:pt idx="26">
                  <c:v>FY55</c:v>
                </c:pt>
                <c:pt idx="27">
                  <c:v>FY56</c:v>
                </c:pt>
                <c:pt idx="28">
                  <c:v>FY57</c:v>
                </c:pt>
                <c:pt idx="29">
                  <c:v>FY58</c:v>
                </c:pt>
                <c:pt idx="30">
                  <c:v>FY59</c:v>
                </c:pt>
                <c:pt idx="31">
                  <c:v>FY60</c:v>
                </c:pt>
                <c:pt idx="32">
                  <c:v>FY61</c:v>
                </c:pt>
                <c:pt idx="33">
                  <c:v>FY62</c:v>
                </c:pt>
                <c:pt idx="34">
                  <c:v>FY63</c:v>
                </c:pt>
                <c:pt idx="35">
                  <c:v>FY64</c:v>
                </c:pt>
                <c:pt idx="36">
                  <c:v>FY65</c:v>
                </c:pt>
                <c:pt idx="37">
                  <c:v>FY66</c:v>
                </c:pt>
                <c:pt idx="38">
                  <c:v>FY67</c:v>
                </c:pt>
                <c:pt idx="39">
                  <c:v>FY68</c:v>
                </c:pt>
                <c:pt idx="40">
                  <c:v>FY69</c:v>
                </c:pt>
                <c:pt idx="41">
                  <c:v>FY70</c:v>
                </c:pt>
                <c:pt idx="42">
                  <c:v>FY71</c:v>
                </c:pt>
                <c:pt idx="43">
                  <c:v>FY72</c:v>
                </c:pt>
              </c:strCache>
            </c:strRef>
          </c:cat>
          <c:val>
            <c:numRef>
              <c:f>'Dashboard Helper'!$C$6:$C$49</c:f>
              <c:numCache>
                <c:formatCode>_("$"* #,##0_);_("$"* \(#,##0\);_("$"* "-"??_);_(@_)</c:formatCode>
                <c:ptCount val="44"/>
                <c:pt idx="0">
                  <c:v>1371329.0905649923</c:v>
                </c:pt>
                <c:pt idx="1">
                  <c:v>4166730.6982551692</c:v>
                </c:pt>
                <c:pt idx="2">
                  <c:v>8440728.3402771261</c:v>
                </c:pt>
                <c:pt idx="3">
                  <c:v>15726453.105793806</c:v>
                </c:pt>
                <c:pt idx="4">
                  <c:v>21703372.074764013</c:v>
                </c:pt>
                <c:pt idx="5">
                  <c:v>26315751.324999548</c:v>
                </c:pt>
                <c:pt idx="6">
                  <c:v>29505888.2418257</c:v>
                </c:pt>
                <c:pt idx="7">
                  <c:v>38934682.703556076</c:v>
                </c:pt>
                <c:pt idx="8">
                  <c:v>57825229.733639583</c:v>
                </c:pt>
                <c:pt idx="9">
                  <c:v>86649925.384874031</c:v>
                </c:pt>
                <c:pt idx="10">
                  <c:v>125788110.72156553</c:v>
                </c:pt>
                <c:pt idx="11">
                  <c:v>166020993.62464812</c:v>
                </c:pt>
                <c:pt idx="12">
                  <c:v>207732325.48403561</c:v>
                </c:pt>
                <c:pt idx="13">
                  <c:v>218554684.40739256</c:v>
                </c:pt>
                <c:pt idx="14">
                  <c:v>230204933.64876837</c:v>
                </c:pt>
                <c:pt idx="15">
                  <c:v>230646080.8362031</c:v>
                </c:pt>
                <c:pt idx="16">
                  <c:v>231786816.66068703</c:v>
                </c:pt>
                <c:pt idx="17">
                  <c:v>231060505.89163208</c:v>
                </c:pt>
                <c:pt idx="18">
                  <c:v>230998126.46912086</c:v>
                </c:pt>
                <c:pt idx="19">
                  <c:v>230951178.37667128</c:v>
                </c:pt>
                <c:pt idx="20">
                  <c:v>231256210.83022672</c:v>
                </c:pt>
                <c:pt idx="21">
                  <c:v>232167788.01222688</c:v>
                </c:pt>
                <c:pt idx="22">
                  <c:v>231430111.99304375</c:v>
                </c:pt>
                <c:pt idx="23">
                  <c:v>231809527.20500192</c:v>
                </c:pt>
                <c:pt idx="24">
                  <c:v>232016038.48973763</c:v>
                </c:pt>
                <c:pt idx="25">
                  <c:v>233047308.81769171</c:v>
                </c:pt>
                <c:pt idx="26">
                  <c:v>232769248.34599209</c:v>
                </c:pt>
                <c:pt idx="27">
                  <c:v>233297994.62974304</c:v>
                </c:pt>
                <c:pt idx="28">
                  <c:v>233520551.37149271</c:v>
                </c:pt>
                <c:pt idx="29">
                  <c:v>232652371.82172936</c:v>
                </c:pt>
                <c:pt idx="30">
                  <c:v>230975278.72066155</c:v>
                </c:pt>
                <c:pt idx="31">
                  <c:v>193574386.26659957</c:v>
                </c:pt>
                <c:pt idx="32">
                  <c:v>189163277.24243528</c:v>
                </c:pt>
                <c:pt idx="33">
                  <c:v>183022195.09811094</c:v>
                </c:pt>
                <c:pt idx="34">
                  <c:v>178483903.37352961</c:v>
                </c:pt>
                <c:pt idx="35">
                  <c:v>174035828.43781176</c:v>
                </c:pt>
                <c:pt idx="36">
                  <c:v>172539072.02800459</c:v>
                </c:pt>
                <c:pt idx="37">
                  <c:v>164265984.1004245</c:v>
                </c:pt>
                <c:pt idx="38">
                  <c:v>149280786.77288193</c:v>
                </c:pt>
                <c:pt idx="39">
                  <c:v>124089498.74263629</c:v>
                </c:pt>
                <c:pt idx="40">
                  <c:v>90932840.291275933</c:v>
                </c:pt>
                <c:pt idx="41">
                  <c:v>55637129.256376758</c:v>
                </c:pt>
                <c:pt idx="42">
                  <c:v>19024372.886732109</c:v>
                </c:pt>
                <c:pt idx="43">
                  <c:v>9774606.6431577913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7D-4F3A-80CF-A33DCBC4F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73163663"/>
        <c:axId val="1509266559"/>
      </c:lineChart>
      <c:catAx>
        <c:axId val="15731636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Fiscal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09266559"/>
        <c:crosses val="autoZero"/>
        <c:auto val="1"/>
        <c:lblAlgn val="ctr"/>
        <c:lblOffset val="100"/>
        <c:noMultiLvlLbl val="0"/>
      </c:catAx>
      <c:valAx>
        <c:axId val="15092665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3163663"/>
        <c:crosses val="autoZero"/>
        <c:crossBetween val="midCat"/>
      </c:valAx>
      <c:spPr>
        <a:solidFill>
          <a:schemeClr val="bg1">
            <a:lumMod val="95000"/>
          </a:schemeClr>
        </a:solidFill>
        <a:ln>
          <a:solidFill>
            <a:schemeClr val="bg1">
              <a:lumMod val="5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u="none" strike="noStrike" baseline="0">
                <a:solidFill>
                  <a:sysClr val="windowText" lastClr="000000"/>
                </a:solidFill>
              </a:rPr>
              <a:t>Capital Financing by CSO Plan</a:t>
            </a:r>
            <a:endParaRPr lang="en-US" sz="1800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'Dashboard Helper (2)'!$B$5</c:f>
              <c:strCache>
                <c:ptCount val="1"/>
                <c:pt idx="0">
                  <c:v>Future Storm Protection Plan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'Dashboard Helper (2)'!$A$6:$A$49</c:f>
              <c:strCache>
                <c:ptCount val="44"/>
                <c:pt idx="0">
                  <c:v>FY29</c:v>
                </c:pt>
                <c:pt idx="1">
                  <c:v>FY30</c:v>
                </c:pt>
                <c:pt idx="2">
                  <c:v>FY31</c:v>
                </c:pt>
                <c:pt idx="3">
                  <c:v>FY32</c:v>
                </c:pt>
                <c:pt idx="4">
                  <c:v>FY33</c:v>
                </c:pt>
                <c:pt idx="5">
                  <c:v>FY34</c:v>
                </c:pt>
                <c:pt idx="6">
                  <c:v>FY35</c:v>
                </c:pt>
                <c:pt idx="7">
                  <c:v>FY36</c:v>
                </c:pt>
                <c:pt idx="8">
                  <c:v>FY37</c:v>
                </c:pt>
                <c:pt idx="9">
                  <c:v>FY38</c:v>
                </c:pt>
                <c:pt idx="10">
                  <c:v>FY39</c:v>
                </c:pt>
                <c:pt idx="11">
                  <c:v>FY40</c:v>
                </c:pt>
                <c:pt idx="12">
                  <c:v>FY41</c:v>
                </c:pt>
                <c:pt idx="13">
                  <c:v>FY42</c:v>
                </c:pt>
                <c:pt idx="14">
                  <c:v>FY43</c:v>
                </c:pt>
                <c:pt idx="15">
                  <c:v>FY44</c:v>
                </c:pt>
                <c:pt idx="16">
                  <c:v>FY45</c:v>
                </c:pt>
                <c:pt idx="17">
                  <c:v>FY46</c:v>
                </c:pt>
                <c:pt idx="18">
                  <c:v>FY47</c:v>
                </c:pt>
                <c:pt idx="19">
                  <c:v>FY48</c:v>
                </c:pt>
                <c:pt idx="20">
                  <c:v>FY49</c:v>
                </c:pt>
                <c:pt idx="21">
                  <c:v>FY50</c:v>
                </c:pt>
                <c:pt idx="22">
                  <c:v>FY51</c:v>
                </c:pt>
                <c:pt idx="23">
                  <c:v>FY52</c:v>
                </c:pt>
                <c:pt idx="24">
                  <c:v>FY53</c:v>
                </c:pt>
                <c:pt idx="25">
                  <c:v>FY54</c:v>
                </c:pt>
                <c:pt idx="26">
                  <c:v>FY55</c:v>
                </c:pt>
                <c:pt idx="27">
                  <c:v>FY56</c:v>
                </c:pt>
                <c:pt idx="28">
                  <c:v>FY57</c:v>
                </c:pt>
                <c:pt idx="29">
                  <c:v>FY58</c:v>
                </c:pt>
                <c:pt idx="30">
                  <c:v>FY59</c:v>
                </c:pt>
                <c:pt idx="31">
                  <c:v>FY60</c:v>
                </c:pt>
                <c:pt idx="32">
                  <c:v>FY61</c:v>
                </c:pt>
                <c:pt idx="33">
                  <c:v>FY62</c:v>
                </c:pt>
                <c:pt idx="34">
                  <c:v>FY63</c:v>
                </c:pt>
                <c:pt idx="35">
                  <c:v>FY64</c:v>
                </c:pt>
                <c:pt idx="36">
                  <c:v>FY65</c:v>
                </c:pt>
                <c:pt idx="37">
                  <c:v>FY66</c:v>
                </c:pt>
                <c:pt idx="38">
                  <c:v>FY67</c:v>
                </c:pt>
                <c:pt idx="39">
                  <c:v>FY68</c:v>
                </c:pt>
                <c:pt idx="40">
                  <c:v>FY69</c:v>
                </c:pt>
                <c:pt idx="41">
                  <c:v>FY70</c:v>
                </c:pt>
                <c:pt idx="42">
                  <c:v>FY71</c:v>
                </c:pt>
                <c:pt idx="43">
                  <c:v>FY72</c:v>
                </c:pt>
              </c:strCache>
            </c:strRef>
          </c:cat>
          <c:val>
            <c:numRef>
              <c:f>'Dashboard Helper (2)'!$B$6:$B$49</c:f>
              <c:numCache>
                <c:formatCode>_("$"* #,##0_);_("$"* \(#,##0\);_("$"* "-"??_);_(@_)</c:formatCode>
                <c:ptCount val="44"/>
                <c:pt idx="0">
                  <c:v>6049.9332850632509</c:v>
                </c:pt>
                <c:pt idx="1">
                  <c:v>18382.489596922947</c:v>
                </c:pt>
                <c:pt idx="2">
                  <c:v>30882.000798476223</c:v>
                </c:pt>
                <c:pt idx="3">
                  <c:v>50067.757198525484</c:v>
                </c:pt>
                <c:pt idx="4">
                  <c:v>83337.992248465729</c:v>
                </c:pt>
                <c:pt idx="5">
                  <c:v>110678.14296448376</c:v>
                </c:pt>
                <c:pt idx="6">
                  <c:v>131346.94908945251</c:v>
                </c:pt>
                <c:pt idx="7">
                  <c:v>196404.06059134169</c:v>
                </c:pt>
                <c:pt idx="8">
                  <c:v>296745.05834255606</c:v>
                </c:pt>
                <c:pt idx="9">
                  <c:v>449687.85285834438</c:v>
                </c:pt>
                <c:pt idx="10">
                  <c:v>622132.57526887162</c:v>
                </c:pt>
                <c:pt idx="11">
                  <c:v>755249.82338719803</c:v>
                </c:pt>
                <c:pt idx="12">
                  <c:v>865441.41809996613</c:v>
                </c:pt>
                <c:pt idx="13">
                  <c:v>944529.58663707238</c:v>
                </c:pt>
                <c:pt idx="14">
                  <c:v>1015876.0014457359</c:v>
                </c:pt>
                <c:pt idx="15">
                  <c:v>1014208.6744157961</c:v>
                </c:pt>
                <c:pt idx="16">
                  <c:v>1014411.4672896406</c:v>
                </c:pt>
                <c:pt idx="17">
                  <c:v>1015393.4625985626</c:v>
                </c:pt>
                <c:pt idx="18">
                  <c:v>1018629.543704018</c:v>
                </c:pt>
                <c:pt idx="19">
                  <c:v>1017791.7198306563</c:v>
                </c:pt>
                <c:pt idx="20">
                  <c:v>1017926.8663547803</c:v>
                </c:pt>
                <c:pt idx="21">
                  <c:v>1017504.9989535186</c:v>
                </c:pt>
                <c:pt idx="22">
                  <c:v>1018071.1434000145</c:v>
                </c:pt>
                <c:pt idx="23">
                  <c:v>1023571.2477549751</c:v>
                </c:pt>
                <c:pt idx="24">
                  <c:v>1022091.9374684383</c:v>
                </c:pt>
                <c:pt idx="25">
                  <c:v>1022334.1950405596</c:v>
                </c:pt>
                <c:pt idx="26">
                  <c:v>1025256.1471421297</c:v>
                </c:pt>
                <c:pt idx="27">
                  <c:v>1026286.1425963994</c:v>
                </c:pt>
                <c:pt idx="28">
                  <c:v>1024049.3859149861</c:v>
                </c:pt>
                <c:pt idx="29">
                  <c:v>1023877.7275924679</c:v>
                </c:pt>
                <c:pt idx="30">
                  <c:v>1016251.8040506885</c:v>
                </c:pt>
                <c:pt idx="31">
                  <c:v>861549.77294000925</c:v>
                </c:pt>
                <c:pt idx="32">
                  <c:v>850332.1204446879</c:v>
                </c:pt>
                <c:pt idx="33">
                  <c:v>836179.88682691765</c:v>
                </c:pt>
                <c:pt idx="34">
                  <c:v>806187.00939883583</c:v>
                </c:pt>
                <c:pt idx="35">
                  <c:v>782424.41861454921</c:v>
                </c:pt>
                <c:pt idx="36">
                  <c:v>768327.07388479705</c:v>
                </c:pt>
                <c:pt idx="37">
                  <c:v>711830.38654122106</c:v>
                </c:pt>
                <c:pt idx="38">
                  <c:v>629313.63716221845</c:v>
                </c:pt>
                <c:pt idx="39">
                  <c:v>495004.96384999622</c:v>
                </c:pt>
                <c:pt idx="40">
                  <c:v>342825.63717966486</c:v>
                </c:pt>
                <c:pt idx="41">
                  <c:v>223662.12700686016</c:v>
                </c:pt>
                <c:pt idx="42">
                  <c:v>127744.54748321915</c:v>
                </c:pt>
                <c:pt idx="43">
                  <c:v>61248.435210095173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10-49D1-8E53-9114D263275F}"/>
            </c:ext>
          </c:extLst>
        </c:ser>
        <c:ser>
          <c:idx val="1"/>
          <c:order val="1"/>
          <c:tx>
            <c:strRef>
              <c:f>'Dashboard Helper (2)'!$C$5</c:f>
              <c:strCache>
                <c:ptCount val="1"/>
                <c:pt idx="0">
                  <c:v>Extreme Storm Protection Plan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'Dashboard Helper (2)'!$A$6:$A$49</c:f>
              <c:strCache>
                <c:ptCount val="44"/>
                <c:pt idx="0">
                  <c:v>FY29</c:v>
                </c:pt>
                <c:pt idx="1">
                  <c:v>FY30</c:v>
                </c:pt>
                <c:pt idx="2">
                  <c:v>FY31</c:v>
                </c:pt>
                <c:pt idx="3">
                  <c:v>FY32</c:v>
                </c:pt>
                <c:pt idx="4">
                  <c:v>FY33</c:v>
                </c:pt>
                <c:pt idx="5">
                  <c:v>FY34</c:v>
                </c:pt>
                <c:pt idx="6">
                  <c:v>FY35</c:v>
                </c:pt>
                <c:pt idx="7">
                  <c:v>FY36</c:v>
                </c:pt>
                <c:pt idx="8">
                  <c:v>FY37</c:v>
                </c:pt>
                <c:pt idx="9">
                  <c:v>FY38</c:v>
                </c:pt>
                <c:pt idx="10">
                  <c:v>FY39</c:v>
                </c:pt>
                <c:pt idx="11">
                  <c:v>FY40</c:v>
                </c:pt>
                <c:pt idx="12">
                  <c:v>FY41</c:v>
                </c:pt>
                <c:pt idx="13">
                  <c:v>FY42</c:v>
                </c:pt>
                <c:pt idx="14">
                  <c:v>FY43</c:v>
                </c:pt>
                <c:pt idx="15">
                  <c:v>FY44</c:v>
                </c:pt>
                <c:pt idx="16">
                  <c:v>FY45</c:v>
                </c:pt>
                <c:pt idx="17">
                  <c:v>FY46</c:v>
                </c:pt>
                <c:pt idx="18">
                  <c:v>FY47</c:v>
                </c:pt>
                <c:pt idx="19">
                  <c:v>FY48</c:v>
                </c:pt>
                <c:pt idx="20">
                  <c:v>FY49</c:v>
                </c:pt>
                <c:pt idx="21">
                  <c:v>FY50</c:v>
                </c:pt>
                <c:pt idx="22">
                  <c:v>FY51</c:v>
                </c:pt>
                <c:pt idx="23">
                  <c:v>FY52</c:v>
                </c:pt>
                <c:pt idx="24">
                  <c:v>FY53</c:v>
                </c:pt>
                <c:pt idx="25">
                  <c:v>FY54</c:v>
                </c:pt>
                <c:pt idx="26">
                  <c:v>FY55</c:v>
                </c:pt>
                <c:pt idx="27">
                  <c:v>FY56</c:v>
                </c:pt>
                <c:pt idx="28">
                  <c:v>FY57</c:v>
                </c:pt>
                <c:pt idx="29">
                  <c:v>FY58</c:v>
                </c:pt>
                <c:pt idx="30">
                  <c:v>FY59</c:v>
                </c:pt>
                <c:pt idx="31">
                  <c:v>FY60</c:v>
                </c:pt>
                <c:pt idx="32">
                  <c:v>FY61</c:v>
                </c:pt>
                <c:pt idx="33">
                  <c:v>FY62</c:v>
                </c:pt>
                <c:pt idx="34">
                  <c:v>FY63</c:v>
                </c:pt>
                <c:pt idx="35">
                  <c:v>FY64</c:v>
                </c:pt>
                <c:pt idx="36">
                  <c:v>FY65</c:v>
                </c:pt>
                <c:pt idx="37">
                  <c:v>FY66</c:v>
                </c:pt>
                <c:pt idx="38">
                  <c:v>FY67</c:v>
                </c:pt>
                <c:pt idx="39">
                  <c:v>FY68</c:v>
                </c:pt>
                <c:pt idx="40">
                  <c:v>FY69</c:v>
                </c:pt>
                <c:pt idx="41">
                  <c:v>FY70</c:v>
                </c:pt>
                <c:pt idx="42">
                  <c:v>FY71</c:v>
                </c:pt>
                <c:pt idx="43">
                  <c:v>FY72</c:v>
                </c:pt>
              </c:strCache>
            </c:strRef>
          </c:cat>
          <c:val>
            <c:numRef>
              <c:f>'Dashboard Helper (2)'!$C$6:$C$49</c:f>
              <c:numCache>
                <c:formatCode>_("$"* #,##0_);_("$"* \(#,##0\);_("$"* "-"??_);_(@_)</c:formatCode>
                <c:ptCount val="44"/>
                <c:pt idx="0">
                  <c:v>18243.679260963934</c:v>
                </c:pt>
                <c:pt idx="1">
                  <c:v>55432.71775446734</c:v>
                </c:pt>
                <c:pt idx="2">
                  <c:v>112292.4771511264</c:v>
                </c:pt>
                <c:pt idx="3">
                  <c:v>209219.19351720676</c:v>
                </c:pt>
                <c:pt idx="4">
                  <c:v>288734.01850625325</c:v>
                </c:pt>
                <c:pt idx="5">
                  <c:v>350095.4876460596</c:v>
                </c:pt>
                <c:pt idx="6">
                  <c:v>392535.94567292026</c:v>
                </c:pt>
                <c:pt idx="7">
                  <c:v>517973.30652296322</c:v>
                </c:pt>
                <c:pt idx="8">
                  <c:v>769286.49126624607</c:v>
                </c:pt>
                <c:pt idx="9">
                  <c:v>1152760.0906189468</c:v>
                </c:pt>
                <c:pt idx="10">
                  <c:v>1673440.7245028093</c:v>
                </c:pt>
                <c:pt idx="11">
                  <c:v>2208684.8292751731</c:v>
                </c:pt>
                <c:pt idx="12">
                  <c:v>2763597.6982764211</c:v>
                </c:pt>
                <c:pt idx="13">
                  <c:v>2907574.5499330927</c:v>
                </c:pt>
                <c:pt idx="14">
                  <c:v>3062565.3628111156</c:v>
                </c:pt>
                <c:pt idx="15">
                  <c:v>3068434.2296278477</c:v>
                </c:pt>
                <c:pt idx="16">
                  <c:v>3083610.1772880852</c:v>
                </c:pt>
                <c:pt idx="17">
                  <c:v>3073947.5946114766</c:v>
                </c:pt>
                <c:pt idx="18">
                  <c:v>3073117.7207434103</c:v>
                </c:pt>
                <c:pt idx="19">
                  <c:v>3072493.1398558202</c:v>
                </c:pt>
                <c:pt idx="20">
                  <c:v>3076551.1841904274</c:v>
                </c:pt>
                <c:pt idx="21">
                  <c:v>3088678.4859770276</c:v>
                </c:pt>
                <c:pt idx="22">
                  <c:v>3078864.7040153705</c:v>
                </c:pt>
                <c:pt idx="23">
                  <c:v>3083912.310371364</c:v>
                </c:pt>
                <c:pt idx="24">
                  <c:v>3086659.6637735562</c:v>
                </c:pt>
                <c:pt idx="25">
                  <c:v>3100379.3210199377</c:v>
                </c:pt>
                <c:pt idx="26">
                  <c:v>3096680.1024328442</c:v>
                </c:pt>
                <c:pt idx="27">
                  <c:v>3103714.3567759823</c:v>
                </c:pt>
                <c:pt idx="28">
                  <c:v>3106675.1732873367</c:v>
                </c:pt>
                <c:pt idx="29">
                  <c:v>3095125.218316074</c:v>
                </c:pt>
                <c:pt idx="30">
                  <c:v>3072813.7623445159</c:v>
                </c:pt>
                <c:pt idx="31">
                  <c:v>2575245.4611247187</c:v>
                </c:pt>
                <c:pt idx="32">
                  <c:v>2516561.6201884476</c:v>
                </c:pt>
                <c:pt idx="33">
                  <c:v>2434862.8261301033</c:v>
                </c:pt>
                <c:pt idx="34">
                  <c:v>2374486.9913391727</c:v>
                </c:pt>
                <c:pt idx="35">
                  <c:v>2315311.3689343892</c:v>
                </c:pt>
                <c:pt idx="36">
                  <c:v>2295399.0487916996</c:v>
                </c:pt>
                <c:pt idx="37">
                  <c:v>2185336.8006508546</c:v>
                </c:pt>
                <c:pt idx="38">
                  <c:v>1985979.0129492125</c:v>
                </c:pt>
                <c:pt idx="39">
                  <c:v>1650842.9889587844</c:v>
                </c:pt>
                <c:pt idx="40">
                  <c:v>1209738.4821604004</c:v>
                </c:pt>
                <c:pt idx="41">
                  <c:v>740176.7731303185</c:v>
                </c:pt>
                <c:pt idx="42">
                  <c:v>253093.55680883516</c:v>
                </c:pt>
                <c:pt idx="43">
                  <c:v>130037.9243222994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10-49D1-8E53-9114D26327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73163663"/>
        <c:axId val="1509266559"/>
      </c:lineChart>
      <c:catAx>
        <c:axId val="15731636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Fiscal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09266559"/>
        <c:crosses val="autoZero"/>
        <c:auto val="1"/>
        <c:lblAlgn val="ctr"/>
        <c:lblOffset val="100"/>
        <c:noMultiLvlLbl val="0"/>
      </c:catAx>
      <c:valAx>
        <c:axId val="15092665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3163663"/>
        <c:crosses val="autoZero"/>
        <c:crossBetween val="midCat"/>
      </c:valAx>
      <c:spPr>
        <a:solidFill>
          <a:schemeClr val="bg1">
            <a:lumMod val="95000"/>
          </a:schemeClr>
        </a:solidFill>
        <a:ln>
          <a:solidFill>
            <a:schemeClr val="bg1">
              <a:lumMod val="5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Projected Debt Service by CSO Alternative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'Debt Service to 2072 (MWRA)'!$B$1</c:f>
              <c:strCache>
                <c:ptCount val="1"/>
                <c:pt idx="0">
                  <c:v>0 CSOs 2050 Typical Year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'Debt Service to 2072 (MWRA)'!$A$2:$A$45</c:f>
              <c:numCache>
                <c:formatCode>0</c:formatCode>
                <c:ptCount val="44"/>
                <c:pt idx="0">
                  <c:v>2029.0344299999999</c:v>
                </c:pt>
                <c:pt idx="1">
                  <c:v>2030.02559</c:v>
                </c:pt>
                <c:pt idx="2">
                  <c:v>2031.0444199999999</c:v>
                </c:pt>
                <c:pt idx="3">
                  <c:v>2031.92551</c:v>
                </c:pt>
                <c:pt idx="4">
                  <c:v>2032.9168400000001</c:v>
                </c:pt>
                <c:pt idx="5">
                  <c:v>2033.9907599999999</c:v>
                </c:pt>
                <c:pt idx="6">
                  <c:v>2034.9545000000001</c:v>
                </c:pt>
                <c:pt idx="7">
                  <c:v>2035.9459899999999</c:v>
                </c:pt>
                <c:pt idx="8">
                  <c:v>2037.0202200000001</c:v>
                </c:pt>
                <c:pt idx="9">
                  <c:v>2038.0672</c:v>
                </c:pt>
                <c:pt idx="10">
                  <c:v>2038.9765500000001</c:v>
                </c:pt>
                <c:pt idx="11">
                  <c:v>2039.99594</c:v>
                </c:pt>
                <c:pt idx="12">
                  <c:v>2041.0152</c:v>
                </c:pt>
                <c:pt idx="13">
                  <c:v>2041.9516100000001</c:v>
                </c:pt>
                <c:pt idx="14">
                  <c:v>2042.99821</c:v>
                </c:pt>
                <c:pt idx="15">
                  <c:v>2043.9617699999999</c:v>
                </c:pt>
                <c:pt idx="16">
                  <c:v>2045.0080599999999</c:v>
                </c:pt>
                <c:pt idx="17">
                  <c:v>2045.9166600000001</c:v>
                </c:pt>
                <c:pt idx="18">
                  <c:v>2046.9628399999999</c:v>
                </c:pt>
                <c:pt idx="19">
                  <c:v>2047.89894</c:v>
                </c:pt>
                <c:pt idx="20">
                  <c:v>2048.9726999999998</c:v>
                </c:pt>
                <c:pt idx="21">
                  <c:v>2049.99143</c:v>
                </c:pt>
                <c:pt idx="22">
                  <c:v>2051.0307699999998</c:v>
                </c:pt>
                <c:pt idx="23">
                  <c:v>2051.9867300000001</c:v>
                </c:pt>
                <c:pt idx="24">
                  <c:v>2052.9235899999999</c:v>
                </c:pt>
                <c:pt idx="25">
                  <c:v>2053.93696</c:v>
                </c:pt>
                <c:pt idx="26">
                  <c:v>2054.93118</c:v>
                </c:pt>
                <c:pt idx="27">
                  <c:v>2055.9253800000001</c:v>
                </c:pt>
                <c:pt idx="28">
                  <c:v>2056.91966</c:v>
                </c:pt>
                <c:pt idx="29">
                  <c:v>2057.9138499999999</c:v>
                </c:pt>
                <c:pt idx="30">
                  <c:v>2058.98452</c:v>
                </c:pt>
                <c:pt idx="31">
                  <c:v>2060.0360000000001</c:v>
                </c:pt>
                <c:pt idx="32">
                  <c:v>2060.8771900000002</c:v>
                </c:pt>
                <c:pt idx="33">
                  <c:v>2061.92868</c:v>
                </c:pt>
                <c:pt idx="34">
                  <c:v>2062.96099</c:v>
                </c:pt>
                <c:pt idx="35">
                  <c:v>2063.9742200000001</c:v>
                </c:pt>
                <c:pt idx="36">
                  <c:v>2065.0065800000002</c:v>
                </c:pt>
                <c:pt idx="37">
                  <c:v>2065.9431300000001</c:v>
                </c:pt>
                <c:pt idx="38">
                  <c:v>2066.8986300000001</c:v>
                </c:pt>
                <c:pt idx="39">
                  <c:v>2067.9685599999998</c:v>
                </c:pt>
                <c:pt idx="40">
                  <c:v>2068.9619200000002</c:v>
                </c:pt>
                <c:pt idx="41">
                  <c:v>2069.9745800000001</c:v>
                </c:pt>
                <c:pt idx="42">
                  <c:v>2071.0447100000001</c:v>
                </c:pt>
                <c:pt idx="43">
                  <c:v>2071.96207</c:v>
                </c:pt>
              </c:numCache>
            </c:numRef>
          </c:cat>
          <c:val>
            <c:numRef>
              <c:f>'Debt Service to 2072 (MWRA)'!$B$2:$B$45</c:f>
              <c:numCache>
                <c:formatCode>_("$"* #,##0_);_("$"* \(#,##0\);_("$"* "-"??_);_(@_)</c:formatCode>
                <c:ptCount val="44"/>
                <c:pt idx="0">
                  <c:v>391151.62734374992</c:v>
                </c:pt>
                <c:pt idx="1">
                  <c:v>1188499.1753906244</c:v>
                </c:pt>
                <c:pt idx="2">
                  <c:v>1996641.0039228508</c:v>
                </c:pt>
                <c:pt idx="3">
                  <c:v>3237074.4903925406</c:v>
                </c:pt>
                <c:pt idx="4">
                  <c:v>5388124.091885318</c:v>
                </c:pt>
                <c:pt idx="5">
                  <c:v>7155770.7650803328</c:v>
                </c:pt>
                <c:pt idx="6">
                  <c:v>8492089.1623417102</c:v>
                </c:pt>
                <c:pt idx="7">
                  <c:v>12698283.484694757</c:v>
                </c:pt>
                <c:pt idx="8">
                  <c:v>19185717.760471687</c:v>
                </c:pt>
                <c:pt idx="9">
                  <c:v>29074062.002721608</c:v>
                </c:pt>
                <c:pt idx="10">
                  <c:v>40223281.443579249</c:v>
                </c:pt>
                <c:pt idx="11">
                  <c:v>48829827.297160633</c:v>
                </c:pt>
                <c:pt idx="12">
                  <c:v>55954140.832636513</c:v>
                </c:pt>
                <c:pt idx="13">
                  <c:v>61067497.355641946</c:v>
                </c:pt>
                <c:pt idx="14">
                  <c:v>65680319.504681438</c:v>
                </c:pt>
                <c:pt idx="15">
                  <c:v>65572520.352137819</c:v>
                </c:pt>
                <c:pt idx="16">
                  <c:v>65585631.697152786</c:v>
                </c:pt>
                <c:pt idx="17">
                  <c:v>65649121.498615086</c:v>
                </c:pt>
                <c:pt idx="18">
                  <c:v>65858346.680277891</c:v>
                </c:pt>
                <c:pt idx="19">
                  <c:v>65804178.120716751</c:v>
                </c:pt>
                <c:pt idx="20">
                  <c:v>65812915.867126524</c:v>
                </c:pt>
                <c:pt idx="21">
                  <c:v>65785640.505109854</c:v>
                </c:pt>
                <c:pt idx="22">
                  <c:v>65822243.937102281</c:v>
                </c:pt>
                <c:pt idx="23">
                  <c:v>66177846.993802898</c:v>
                </c:pt>
                <c:pt idx="24">
                  <c:v>66082203.852191105</c:v>
                </c:pt>
                <c:pt idx="25">
                  <c:v>66097866.742855623</c:v>
                </c:pt>
                <c:pt idx="26">
                  <c:v>66286782.267324537</c:v>
                </c:pt>
                <c:pt idx="27">
                  <c:v>66353375.4641601</c:v>
                </c:pt>
                <c:pt idx="28">
                  <c:v>66208760.478393741</c:v>
                </c:pt>
                <c:pt idx="29">
                  <c:v>66197662.102752827</c:v>
                </c:pt>
                <c:pt idx="30">
                  <c:v>65704616.599138677</c:v>
                </c:pt>
                <c:pt idx="31">
                  <c:v>64760416.454497226</c:v>
                </c:pt>
                <c:pt idx="32">
                  <c:v>63917215.202456012</c:v>
                </c:pt>
                <c:pt idx="33">
                  <c:v>62853429.253420711</c:v>
                </c:pt>
                <c:pt idx="34">
                  <c:v>60598944.029330797</c:v>
                </c:pt>
                <c:pt idx="35">
                  <c:v>58812772.964626275</c:v>
                </c:pt>
                <c:pt idx="36">
                  <c:v>57753112.868047118</c:v>
                </c:pt>
                <c:pt idx="37">
                  <c:v>53506406.391433291</c:v>
                </c:pt>
                <c:pt idx="38">
                  <c:v>47303840.710265525</c:v>
                </c:pt>
                <c:pt idx="39">
                  <c:v>37208213.167506978</c:v>
                </c:pt>
                <c:pt idx="40">
                  <c:v>25769295.904137373</c:v>
                </c:pt>
                <c:pt idx="41">
                  <c:v>16812090.194899842</c:v>
                </c:pt>
                <c:pt idx="42">
                  <c:v>9602219.5752822887</c:v>
                </c:pt>
                <c:pt idx="43">
                  <c:v>4603882.7888684794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68-4B07-9EE2-F6F9ACD3AC6D}"/>
            </c:ext>
          </c:extLst>
        </c:ser>
        <c:ser>
          <c:idx val="2"/>
          <c:order val="1"/>
          <c:tx>
            <c:strRef>
              <c:f>'Debt Service to 2072 (MWRA)'!$H$1</c:f>
              <c:strCache>
                <c:ptCount val="1"/>
                <c:pt idx="0">
                  <c:v>0 CSOs 2050 25-Year Storm 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'Debt Service to 2072 (MWRA)'!$A$2:$A$45</c:f>
              <c:numCache>
                <c:formatCode>0</c:formatCode>
                <c:ptCount val="44"/>
                <c:pt idx="0">
                  <c:v>2029.0344299999999</c:v>
                </c:pt>
                <c:pt idx="1">
                  <c:v>2030.02559</c:v>
                </c:pt>
                <c:pt idx="2">
                  <c:v>2031.0444199999999</c:v>
                </c:pt>
                <c:pt idx="3">
                  <c:v>2031.92551</c:v>
                </c:pt>
                <c:pt idx="4">
                  <c:v>2032.9168400000001</c:v>
                </c:pt>
                <c:pt idx="5">
                  <c:v>2033.9907599999999</c:v>
                </c:pt>
                <c:pt idx="6">
                  <c:v>2034.9545000000001</c:v>
                </c:pt>
                <c:pt idx="7">
                  <c:v>2035.9459899999999</c:v>
                </c:pt>
                <c:pt idx="8">
                  <c:v>2037.0202200000001</c:v>
                </c:pt>
                <c:pt idx="9">
                  <c:v>2038.0672</c:v>
                </c:pt>
                <c:pt idx="10">
                  <c:v>2038.9765500000001</c:v>
                </c:pt>
                <c:pt idx="11">
                  <c:v>2039.99594</c:v>
                </c:pt>
                <c:pt idx="12">
                  <c:v>2041.0152</c:v>
                </c:pt>
                <c:pt idx="13">
                  <c:v>2041.9516100000001</c:v>
                </c:pt>
                <c:pt idx="14">
                  <c:v>2042.99821</c:v>
                </c:pt>
                <c:pt idx="15">
                  <c:v>2043.9617699999999</c:v>
                </c:pt>
                <c:pt idx="16">
                  <c:v>2045.0080599999999</c:v>
                </c:pt>
                <c:pt idx="17">
                  <c:v>2045.9166600000001</c:v>
                </c:pt>
                <c:pt idx="18">
                  <c:v>2046.9628399999999</c:v>
                </c:pt>
                <c:pt idx="19">
                  <c:v>2047.89894</c:v>
                </c:pt>
                <c:pt idx="20">
                  <c:v>2048.9726999999998</c:v>
                </c:pt>
                <c:pt idx="21">
                  <c:v>2049.99143</c:v>
                </c:pt>
                <c:pt idx="22">
                  <c:v>2051.0307699999998</c:v>
                </c:pt>
                <c:pt idx="23">
                  <c:v>2051.9867300000001</c:v>
                </c:pt>
                <c:pt idx="24">
                  <c:v>2052.9235899999999</c:v>
                </c:pt>
                <c:pt idx="25">
                  <c:v>2053.93696</c:v>
                </c:pt>
                <c:pt idx="26">
                  <c:v>2054.93118</c:v>
                </c:pt>
                <c:pt idx="27">
                  <c:v>2055.9253800000001</c:v>
                </c:pt>
                <c:pt idx="28">
                  <c:v>2056.91966</c:v>
                </c:pt>
                <c:pt idx="29">
                  <c:v>2057.9138499999999</c:v>
                </c:pt>
                <c:pt idx="30">
                  <c:v>2058.98452</c:v>
                </c:pt>
                <c:pt idx="31">
                  <c:v>2060.0360000000001</c:v>
                </c:pt>
                <c:pt idx="32">
                  <c:v>2060.8771900000002</c:v>
                </c:pt>
                <c:pt idx="33">
                  <c:v>2061.92868</c:v>
                </c:pt>
                <c:pt idx="34">
                  <c:v>2062.96099</c:v>
                </c:pt>
                <c:pt idx="35">
                  <c:v>2063.9742200000001</c:v>
                </c:pt>
                <c:pt idx="36">
                  <c:v>2065.0065800000002</c:v>
                </c:pt>
                <c:pt idx="37">
                  <c:v>2065.9431300000001</c:v>
                </c:pt>
                <c:pt idx="38">
                  <c:v>2066.8986300000001</c:v>
                </c:pt>
                <c:pt idx="39">
                  <c:v>2067.9685599999998</c:v>
                </c:pt>
                <c:pt idx="40">
                  <c:v>2068.9619200000002</c:v>
                </c:pt>
                <c:pt idx="41">
                  <c:v>2069.9745800000001</c:v>
                </c:pt>
                <c:pt idx="42">
                  <c:v>2071.0447100000001</c:v>
                </c:pt>
                <c:pt idx="43">
                  <c:v>2071.96207</c:v>
                </c:pt>
              </c:numCache>
            </c:numRef>
          </c:cat>
          <c:val>
            <c:numRef>
              <c:f>'Debt Service to 2072 (MWRA)'!$H$2:$H$45</c:f>
              <c:numCache>
                <c:formatCode>_("$"* #,##0_);_("$"* \(#,##0\);_("$"* "-"??_);_(@_)</c:formatCode>
                <c:ptCount val="44"/>
                <c:pt idx="0">
                  <c:v>1162647.890625</c:v>
                </c:pt>
                <c:pt idx="1">
                  <c:v>3532660.8984375</c:v>
                </c:pt>
                <c:pt idx="2">
                  <c:v>7156265.4563964829</c:v>
                </c:pt>
                <c:pt idx="3">
                  <c:v>13333289.329500725</c:v>
                </c:pt>
                <c:pt idx="4">
                  <c:v>18400674.160407159</c:v>
                </c:pt>
                <c:pt idx="5">
                  <c:v>22311167.303843264</c:v>
                </c:pt>
                <c:pt idx="6">
                  <c:v>25015847.006674282</c:v>
                </c:pt>
                <c:pt idx="7">
                  <c:v>33009820.202087924</c:v>
                </c:pt>
                <c:pt idx="8">
                  <c:v>49025709.318995722</c:v>
                </c:pt>
                <c:pt idx="9">
                  <c:v>73464023.817966849</c:v>
                </c:pt>
                <c:pt idx="10">
                  <c:v>106646378.75936671</c:v>
                </c:pt>
                <c:pt idx="11">
                  <c:v>140756846.30713782</c:v>
                </c:pt>
                <c:pt idx="12">
                  <c:v>176120780.70854098</c:v>
                </c:pt>
                <c:pt idx="13">
                  <c:v>185296253.51109305</c:v>
                </c:pt>
                <c:pt idx="14">
                  <c:v>195173632.90815696</c:v>
                </c:pt>
                <c:pt idx="15">
                  <c:v>195547648.78111923</c:v>
                </c:pt>
                <c:pt idx="16">
                  <c:v>196514793.80066383</c:v>
                </c:pt>
                <c:pt idx="17">
                  <c:v>195899008.9468385</c:v>
                </c:pt>
                <c:pt idx="18">
                  <c:v>195846122.07635638</c:v>
                </c:pt>
                <c:pt idx="19">
                  <c:v>195806318.28233579</c:v>
                </c:pt>
                <c:pt idx="20">
                  <c:v>196064932.60120234</c:v>
                </c:pt>
                <c:pt idx="21">
                  <c:v>196837791.06025955</c:v>
                </c:pt>
                <c:pt idx="22">
                  <c:v>196212370.45657748</c:v>
                </c:pt>
                <c:pt idx="23">
                  <c:v>196534048.38121951</c:v>
                </c:pt>
                <c:pt idx="24">
                  <c:v>196709133.93233937</c:v>
                </c:pt>
                <c:pt idx="25">
                  <c:v>197583471.30307657</c:v>
                </c:pt>
                <c:pt idx="26">
                  <c:v>197347724.52054855</c:v>
                </c:pt>
                <c:pt idx="27">
                  <c:v>197796009.14873034</c:v>
                </c:pt>
                <c:pt idx="28">
                  <c:v>197984698.44885522</c:v>
                </c:pt>
                <c:pt idx="29">
                  <c:v>197248633.61280617</c:v>
                </c:pt>
                <c:pt idx="30">
                  <c:v>195826751.17061651</c:v>
                </c:pt>
                <c:pt idx="31">
                  <c:v>193574386.2665996</c:v>
                </c:pt>
                <c:pt idx="32">
                  <c:v>189163277.24243528</c:v>
                </c:pt>
                <c:pt idx="33">
                  <c:v>183022195.09811094</c:v>
                </c:pt>
                <c:pt idx="34">
                  <c:v>178483903.37352958</c:v>
                </c:pt>
                <c:pt idx="35">
                  <c:v>174035828.43781176</c:v>
                </c:pt>
                <c:pt idx="36">
                  <c:v>172539072.02800459</c:v>
                </c:pt>
                <c:pt idx="37">
                  <c:v>164265984.10042453</c:v>
                </c:pt>
                <c:pt idx="38">
                  <c:v>149280786.7728819</c:v>
                </c:pt>
                <c:pt idx="39">
                  <c:v>124089498.74263628</c:v>
                </c:pt>
                <c:pt idx="40">
                  <c:v>90932840.291275918</c:v>
                </c:pt>
                <c:pt idx="41">
                  <c:v>55637129.256376758</c:v>
                </c:pt>
                <c:pt idx="42">
                  <c:v>19024372.886732109</c:v>
                </c:pt>
                <c:pt idx="43">
                  <c:v>9774606.6431577932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68-4B07-9EE2-F6F9ACD3A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73163663"/>
        <c:axId val="1509266559"/>
      </c:lineChart>
      <c:catAx>
        <c:axId val="15731636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Fiscal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09266559"/>
        <c:crosses val="autoZero"/>
        <c:auto val="1"/>
        <c:lblAlgn val="ctr"/>
        <c:lblOffset val="100"/>
        <c:noMultiLvlLbl val="0"/>
      </c:catAx>
      <c:valAx>
        <c:axId val="1509266559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316366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612322</xdr:colOff>
      <xdr:row>15</xdr:row>
      <xdr:rowOff>40822</xdr:rowOff>
    </xdr:from>
    <xdr:to>
      <xdr:col>10</xdr:col>
      <xdr:colOff>2149929</xdr:colOff>
      <xdr:row>42</xdr:row>
      <xdr:rowOff>54428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6914F5F-B9A3-4DA1-A987-6708280F3E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180975</xdr:colOff>
      <xdr:row>0</xdr:row>
      <xdr:rowOff>19050</xdr:rowOff>
    </xdr:from>
    <xdr:to>
      <xdr:col>2</xdr:col>
      <xdr:colOff>532311</xdr:colOff>
      <xdr:row>1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74D2A00-5106-4D40-BEEC-AF1B54D10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00" y="19050"/>
          <a:ext cx="935536" cy="742950"/>
        </a:xfrm>
        <a:prstGeom prst="rect">
          <a:avLst/>
        </a:prstGeom>
      </xdr:spPr>
    </xdr:pic>
    <xdr:clientData/>
  </xdr:twoCellAnchor>
  <xdr:twoCellAnchor>
    <xdr:from>
      <xdr:col>5</xdr:col>
      <xdr:colOff>314325</xdr:colOff>
      <xdr:row>25</xdr:row>
      <xdr:rowOff>114301</xdr:rowOff>
    </xdr:from>
    <xdr:to>
      <xdr:col>6</xdr:col>
      <xdr:colOff>704850</xdr:colOff>
      <xdr:row>28</xdr:row>
      <xdr:rowOff>161925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CD35E82-1AFD-4509-ADD2-3E6A9EC2FA66}"/>
            </a:ext>
          </a:extLst>
        </xdr:cNvPr>
        <xdr:cNvSpPr txBox="1"/>
      </xdr:nvSpPr>
      <xdr:spPr>
        <a:xfrm>
          <a:off x="4676775" y="7210426"/>
          <a:ext cx="971550" cy="619124"/>
        </a:xfrm>
        <a:prstGeom prst="rect">
          <a:avLst/>
        </a:prstGeom>
        <a:solidFill>
          <a:schemeClr val="lt1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b="1"/>
            <a:t>MWRA projection window</a:t>
          </a:r>
          <a:endParaRPr lang="en-US" sz="1100" b="1"/>
        </a:p>
      </xdr:txBody>
    </xdr:sp>
    <xdr:clientData/>
  </xdr:twoCellAnchor>
  <xdr:twoCellAnchor>
    <xdr:from>
      <xdr:col>6</xdr:col>
      <xdr:colOff>2032906</xdr:colOff>
      <xdr:row>25</xdr:row>
      <xdr:rowOff>89807</xdr:rowOff>
    </xdr:from>
    <xdr:to>
      <xdr:col>10</xdr:col>
      <xdr:colOff>766081</xdr:colOff>
      <xdr:row>28</xdr:row>
      <xdr:rowOff>4083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75EDC83-545D-4528-8823-15B9816E7D1D}"/>
            </a:ext>
          </a:extLst>
        </xdr:cNvPr>
        <xdr:cNvSpPr txBox="1"/>
      </xdr:nvSpPr>
      <xdr:spPr>
        <a:xfrm>
          <a:off x="6985906" y="7206343"/>
          <a:ext cx="2951389" cy="485776"/>
        </a:xfrm>
        <a:prstGeom prst="rect">
          <a:avLst/>
        </a:prstGeom>
        <a:solidFill>
          <a:schemeClr val="lt1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b="1"/>
            <a:t>Debt payments continue through 2072</a:t>
          </a:r>
          <a:endParaRPr lang="en-US" sz="1100" b="1"/>
        </a:p>
      </xdr:txBody>
    </xdr:sp>
    <xdr:clientData/>
  </xdr:twoCellAnchor>
  <xdr:twoCellAnchor>
    <xdr:from>
      <xdr:col>6</xdr:col>
      <xdr:colOff>2438400</xdr:colOff>
      <xdr:row>22</xdr:row>
      <xdr:rowOff>85725</xdr:rowOff>
    </xdr:from>
    <xdr:to>
      <xdr:col>7</xdr:col>
      <xdr:colOff>476250</xdr:colOff>
      <xdr:row>27</xdr:row>
      <xdr:rowOff>85725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852C5BF2-2E34-4DDD-ACC7-957F5916EDD0}"/>
            </a:ext>
            <a:ext uri="{147F2762-F138-4A5C-976F-8EAC2B608ADB}">
              <a16:predDERef xmlns:a16="http://schemas.microsoft.com/office/drawing/2014/main" pred="{375EDC83-545D-4528-8823-15B9816E7D1D}"/>
            </a:ext>
          </a:extLst>
        </xdr:cNvPr>
        <xdr:cNvCxnSpPr/>
      </xdr:nvCxnSpPr>
      <xdr:spPr>
        <a:xfrm>
          <a:off x="7381875" y="6610350"/>
          <a:ext cx="952500" cy="9525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0.53621</cdr:x>
      <cdr:y>0.09367</cdr:y>
    </cdr:from>
    <cdr:to>
      <cdr:x>0.54041</cdr:x>
      <cdr:y>0.80947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D1477885-917B-6421-CE03-7ADE8F2405AE}"/>
            </a:ext>
          </a:extLst>
        </cdr:cNvPr>
        <cdr:cNvCxnSpPr/>
      </cdr:nvCxnSpPr>
      <cdr:spPr>
        <a:xfrm xmlns:a="http://schemas.openxmlformats.org/drawingml/2006/main" flipH="1" flipV="1">
          <a:off x="5359853" y="483053"/>
          <a:ext cx="41932" cy="3691495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3</xdr:row>
      <xdr:rowOff>104775</xdr:rowOff>
    </xdr:from>
    <xdr:to>
      <xdr:col>22</xdr:col>
      <xdr:colOff>512082</xdr:colOff>
      <xdr:row>31</xdr:row>
      <xdr:rowOff>26306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51C49C3-7F0B-45F8-A95C-B8E6E9A917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0.53795</cdr:x>
      <cdr:y>0.10528</cdr:y>
    </cdr:from>
    <cdr:to>
      <cdr:x>0.53897</cdr:x>
      <cdr:y>0.79789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D1477885-917B-6421-CE03-7ADE8F2405AE}"/>
            </a:ext>
          </a:extLst>
        </cdr:cNvPr>
        <cdr:cNvCxnSpPr/>
      </cdr:nvCxnSpPr>
      <cdr:spPr>
        <a:xfrm xmlns:a="http://schemas.openxmlformats.org/drawingml/2006/main" flipV="1">
          <a:off x="4992990" y="542925"/>
          <a:ext cx="9457" cy="3571875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600075</xdr:colOff>
      <xdr:row>26</xdr:row>
      <xdr:rowOff>74612</xdr:rowOff>
    </xdr:from>
    <xdr:to>
      <xdr:col>18</xdr:col>
      <xdr:colOff>390525</xdr:colOff>
      <xdr:row>52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7EC0099-C62A-4D26-AE44-E1457B2841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8FCF708-6FC6-4839-84CE-8C87A855C71B}" name="Table3" displayName="Table3" ref="A4:A48" totalsRowShown="0" headerRowDxfId="7" dataDxfId="5" headerRowBorderDxfId="6" tableBorderDxfId="4" dataCellStyle="Currency">
  <autoFilter ref="A4:A48" xr:uid="{38FCF708-6FC6-4839-84CE-8C87A855C71B}"/>
  <tableColumns count="1">
    <tableColumn id="1" xr3:uid="{0D8824CB-9AC3-4A4E-8DEF-091A5E32DA96}" name="Community" dataDxfId="3" dataCellStyle="Currenc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FD3E-FF4C-4B4A-8933-9D2A0C1CE8EE}">
  <sheetPr>
    <pageSetUpPr fitToPage="1"/>
  </sheetPr>
  <dimension ref="B1:AJ66"/>
  <sheetViews>
    <sheetView showGridLines="0" showRowColHeaders="0" tabSelected="1" zoomScaleNormal="100" workbookViewId="0">
      <pane ySplit="5" topLeftCell="A6" activePane="bottomLeft" state="frozen"/>
      <selection activeCell="K15" sqref="K15"/>
      <selection pane="bottomLeft" activeCell="F5" sqref="F5:H5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5" x14ac:dyDescent="0.25"/>
  <cols>
    <col min="1" max="1" width="1.5703125" customWidth="1"/>
    <col min="2" max="2" width="8.5703125" customWidth="1"/>
    <col min="3" max="3" width="43.5703125" bestFit="1" customWidth="1"/>
    <col min="4" max="4" width="8.5703125" customWidth="1"/>
    <col min="5" max="5" width="2.5703125" customWidth="1"/>
    <col min="6" max="6" width="8.5703125" customWidth="1"/>
    <col min="7" max="7" width="43.5703125" bestFit="1" customWidth="1"/>
    <col min="8" max="8" width="8.5703125" customWidth="1"/>
    <col min="9" max="9" width="2" customWidth="1"/>
    <col min="10" max="10" width="8.5703125" customWidth="1"/>
    <col min="11" max="11" width="43.5703125" bestFit="1" customWidth="1"/>
    <col min="12" max="12" width="8.5703125" customWidth="1"/>
  </cols>
  <sheetData>
    <row r="1" spans="2:36" ht="58.5" customHeight="1" thickBot="1" x14ac:dyDescent="0.3">
      <c r="B1" s="79" t="s">
        <v>0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</row>
    <row r="2" spans="2:36" ht="28.5" customHeight="1" thickBot="1" x14ac:dyDescent="0.5">
      <c r="B2" s="57"/>
      <c r="C2" s="80" t="s">
        <v>1</v>
      </c>
      <c r="D2" s="81"/>
      <c r="E2" s="95" t="s">
        <v>2</v>
      </c>
      <c r="F2" s="96"/>
      <c r="G2" s="96"/>
      <c r="H2" s="56"/>
      <c r="I2" s="56"/>
      <c r="J2" s="56"/>
      <c r="K2" s="56"/>
      <c r="L2" s="56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</row>
    <row r="3" spans="2:36" ht="34.5" customHeight="1" thickBot="1" x14ac:dyDescent="0.3">
      <c r="B3" s="82" t="s">
        <v>116</v>
      </c>
      <c r="C3" s="83"/>
      <c r="D3" s="83"/>
      <c r="E3" s="83"/>
      <c r="F3" s="83"/>
      <c r="G3" s="83"/>
      <c r="H3" s="83"/>
      <c r="I3" s="83"/>
      <c r="J3" s="83"/>
      <c r="K3" s="83"/>
      <c r="L3" s="84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</row>
    <row r="4" spans="2:36" ht="21" customHeight="1" x14ac:dyDescent="0.25">
      <c r="B4" s="85"/>
      <c r="C4" s="86"/>
      <c r="D4" s="86"/>
      <c r="E4" s="86"/>
      <c r="F4" s="86"/>
      <c r="G4" s="86"/>
      <c r="H4" s="86"/>
      <c r="I4" s="86"/>
      <c r="J4" s="86"/>
      <c r="K4" s="86"/>
      <c r="L4" s="86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</row>
    <row r="5" spans="2:36" ht="36.950000000000003" customHeight="1" x14ac:dyDescent="0.25">
      <c r="B5" s="87" t="s">
        <v>3</v>
      </c>
      <c r="C5" s="88"/>
      <c r="D5" s="89"/>
      <c r="E5" s="23"/>
      <c r="F5" s="90" t="s">
        <v>4</v>
      </c>
      <c r="G5" s="91"/>
      <c r="H5" s="91"/>
      <c r="I5" s="23"/>
      <c r="J5" s="92" t="s">
        <v>5</v>
      </c>
      <c r="K5" s="93"/>
      <c r="L5" s="94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</row>
    <row r="6" spans="2:36" ht="59.25" customHeight="1" thickBot="1" x14ac:dyDescent="0.3">
      <c r="B6" s="67" t="s">
        <v>6</v>
      </c>
      <c r="C6" s="68"/>
      <c r="D6" s="69"/>
      <c r="E6" s="24"/>
      <c r="F6" s="70" t="s">
        <v>7</v>
      </c>
      <c r="G6" s="71"/>
      <c r="H6" s="71"/>
      <c r="I6" s="24"/>
      <c r="J6" s="72" t="s">
        <v>8</v>
      </c>
      <c r="K6" s="73"/>
      <c r="L6" s="74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</row>
    <row r="7" spans="2:36" ht="31.5" customHeight="1" thickBot="1" x14ac:dyDescent="0.3">
      <c r="B7" s="75" t="s">
        <v>9</v>
      </c>
      <c r="C7" s="76"/>
      <c r="D7" s="76"/>
      <c r="E7" s="77"/>
      <c r="F7" s="76"/>
      <c r="G7" s="76"/>
      <c r="H7" s="76"/>
      <c r="I7" s="76"/>
      <c r="J7" s="76"/>
      <c r="K7" s="76"/>
      <c r="L7" s="7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</row>
    <row r="8" spans="2:36" ht="9" customHeight="1" x14ac:dyDescent="0.25">
      <c r="B8" s="39"/>
      <c r="C8" s="40"/>
      <c r="D8" s="40"/>
      <c r="E8" s="53"/>
      <c r="F8" s="40"/>
      <c r="G8" s="40"/>
      <c r="H8" s="41"/>
      <c r="I8" s="23"/>
      <c r="J8" s="39"/>
      <c r="K8" s="40"/>
      <c r="L8" s="41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</row>
    <row r="9" spans="2:36" ht="15.75" x14ac:dyDescent="0.25">
      <c r="B9" s="19"/>
      <c r="C9" s="35" t="s">
        <v>10</v>
      </c>
      <c r="D9" s="35"/>
      <c r="E9" s="54"/>
      <c r="F9" s="34"/>
      <c r="G9" s="34" t="s">
        <v>10</v>
      </c>
      <c r="H9" s="20"/>
      <c r="I9" s="24"/>
      <c r="J9" s="21"/>
      <c r="K9" s="34" t="s">
        <v>10</v>
      </c>
      <c r="L9" s="20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</row>
    <row r="10" spans="2:36" s="27" customFormat="1" ht="18.75" x14ac:dyDescent="0.3">
      <c r="B10" s="52"/>
      <c r="C10" s="44">
        <f>_xlfn.XLOOKUP($C$2,'Comparison Table'!$A$5:$A$48,'Comparison Table'!$B$5:$B$48)</f>
        <v>954075043.95291698</v>
      </c>
      <c r="D10" s="25"/>
      <c r="E10" s="54"/>
      <c r="F10" s="37"/>
      <c r="G10" s="44">
        <f>_xlfn.XLOOKUP($C$2,'Comparison Table'!$A$5:$A$48,'Comparison Table'!$F$5:$F$48)</f>
        <v>2857807845.6617289</v>
      </c>
      <c r="H10" s="26"/>
      <c r="I10" s="46"/>
      <c r="J10" s="42"/>
      <c r="K10" s="44">
        <f>_xlfn.XLOOKUP($C$2,'Comparison Table'!$A$5:$A$48,'Comparison Table'!$J$5:$J$48)</f>
        <v>1903732801.7088113</v>
      </c>
      <c r="L10" s="26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</row>
    <row r="11" spans="2:36" ht="15.75" x14ac:dyDescent="0.25">
      <c r="B11" s="19"/>
      <c r="C11" s="51" t="s">
        <v>11</v>
      </c>
      <c r="D11" s="51"/>
      <c r="E11" s="54"/>
      <c r="F11" s="36"/>
      <c r="G11" s="36" t="s">
        <v>11</v>
      </c>
      <c r="H11" s="20"/>
      <c r="I11" s="24"/>
      <c r="J11" s="22"/>
      <c r="K11" s="36" t="s">
        <v>11</v>
      </c>
      <c r="L11" s="20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</row>
    <row r="12" spans="2:36" ht="31.5" x14ac:dyDescent="0.25">
      <c r="B12" s="19"/>
      <c r="C12" s="45">
        <f>_xlfn.XLOOKUP($C$2,'Comparison Table'!$A$5:$A$48,'Comparison Table'!$C$5:$C$48)</f>
        <v>2209251066.2158136</v>
      </c>
      <c r="D12" s="18"/>
      <c r="E12" s="54"/>
      <c r="F12" s="38"/>
      <c r="G12" s="45">
        <f>_xlfn.XLOOKUP($C$2,'Comparison Table'!$A$5:$A$48,'Comparison Table'!$G$5:$G$48)</f>
        <v>6653150158.1967983</v>
      </c>
      <c r="H12" s="20"/>
      <c r="I12" s="24"/>
      <c r="J12" s="43"/>
      <c r="K12" s="45">
        <f>_xlfn.XLOOKUP($C$2,'Comparison Table'!$A$5:$A$48,'Comparison Table'!$K$5:$K$48)</f>
        <v>4443899091.9809875</v>
      </c>
      <c r="L12" s="20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</row>
    <row r="13" spans="2:36" ht="15.75" x14ac:dyDescent="0.25">
      <c r="B13" s="19"/>
      <c r="C13" s="36" t="s">
        <v>12</v>
      </c>
      <c r="D13" s="18"/>
      <c r="E13" s="54"/>
      <c r="F13" s="36"/>
      <c r="G13" s="36" t="s">
        <v>12</v>
      </c>
      <c r="H13" s="20"/>
      <c r="I13" s="24"/>
      <c r="J13" s="22"/>
      <c r="K13" s="36" t="s">
        <v>12</v>
      </c>
      <c r="L13" s="20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</row>
    <row r="14" spans="2:36" s="27" customFormat="1" ht="18.75" x14ac:dyDescent="0.3">
      <c r="B14" s="52"/>
      <c r="C14" s="44">
        <f>_xlfn.XLOOKUP($C$2,'Comparison Table'!$A$5:$A$48,'Comparison Table'!$D$5:$D$48)</f>
        <v>1255176022.2628961</v>
      </c>
      <c r="D14" s="25"/>
      <c r="E14" s="54"/>
      <c r="F14" s="37"/>
      <c r="G14" s="44">
        <f>_xlfn.XLOOKUP($C$2,'Comparison Table'!$A$5:$A$48,'Comparison Table'!$H$5:$H$48)</f>
        <v>3795342312.5350699</v>
      </c>
      <c r="H14" s="26"/>
      <c r="I14" s="46"/>
      <c r="J14" s="42"/>
      <c r="K14" s="44">
        <f>_xlfn.XLOOKUP($C$2,'Comparison Table'!$A$5:$A$48,'Comparison Table'!$L$5:$L$48)</f>
        <v>2540166290.2721758</v>
      </c>
      <c r="L14" s="26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</row>
    <row r="15" spans="2:36" ht="14.1" customHeight="1" thickBot="1" x14ac:dyDescent="0.35">
      <c r="B15" s="47"/>
      <c r="C15" s="48"/>
      <c r="D15" s="48"/>
      <c r="E15" s="55"/>
      <c r="F15" s="48"/>
      <c r="G15" s="48"/>
      <c r="H15" s="49"/>
      <c r="I15" s="46"/>
      <c r="J15" s="50"/>
      <c r="K15" s="48"/>
      <c r="L15" s="49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</row>
    <row r="16" spans="2:36" x14ac:dyDescent="0.25"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</row>
    <row r="17" spans="2:36" x14ac:dyDescent="0.25"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</row>
    <row r="18" spans="2:36" x14ac:dyDescent="0.25"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</row>
    <row r="19" spans="2:36" x14ac:dyDescent="0.25"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</row>
    <row r="20" spans="2:36" x14ac:dyDescent="0.25"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</row>
    <row r="21" spans="2:36" x14ac:dyDescent="0.25"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</row>
    <row r="22" spans="2:36" x14ac:dyDescent="0.25"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</row>
    <row r="23" spans="2:36" x14ac:dyDescent="0.25"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</row>
    <row r="24" spans="2:36" x14ac:dyDescent="0.25"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</row>
    <row r="25" spans="2:36" x14ac:dyDescent="0.25"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</row>
    <row r="26" spans="2:36" x14ac:dyDescent="0.25"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</row>
    <row r="27" spans="2:36" x14ac:dyDescent="0.25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</row>
    <row r="28" spans="2:36" x14ac:dyDescent="0.25"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</row>
    <row r="29" spans="2:36" x14ac:dyDescent="0.25"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</row>
    <row r="30" spans="2:36" x14ac:dyDescent="0.25"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</row>
    <row r="31" spans="2:36" x14ac:dyDescent="0.25"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</row>
    <row r="32" spans="2:36" x14ac:dyDescent="0.25"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</row>
    <row r="33" spans="2:36" x14ac:dyDescent="0.25"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</row>
    <row r="34" spans="2:36" x14ac:dyDescent="0.25"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</row>
    <row r="35" spans="2:36" x14ac:dyDescent="0.25"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</row>
    <row r="36" spans="2:36" x14ac:dyDescent="0.25"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</row>
    <row r="37" spans="2:36" x14ac:dyDescent="0.25"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</row>
    <row r="38" spans="2:36" x14ac:dyDescent="0.25"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</row>
    <row r="39" spans="2:36" x14ac:dyDescent="0.25"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</row>
    <row r="40" spans="2:36" x14ac:dyDescent="0.25"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</row>
    <row r="41" spans="2:36" x14ac:dyDescent="0.25"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</row>
    <row r="42" spans="2:36" x14ac:dyDescent="0.25"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</row>
    <row r="43" spans="2:36" x14ac:dyDescent="0.25"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</row>
    <row r="44" spans="2:36" x14ac:dyDescent="0.25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</row>
    <row r="45" spans="2:36" x14ac:dyDescent="0.25"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</row>
    <row r="46" spans="2:36" x14ac:dyDescent="0.25"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</row>
    <row r="47" spans="2:36" x14ac:dyDescent="0.25"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</row>
    <row r="48" spans="2:36" x14ac:dyDescent="0.25"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</row>
    <row r="49" spans="2:36" x14ac:dyDescent="0.25"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</row>
    <row r="50" spans="2:36" x14ac:dyDescent="0.25"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</row>
    <row r="51" spans="2:36" x14ac:dyDescent="0.25"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</row>
    <row r="52" spans="2:36" x14ac:dyDescent="0.25"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</row>
    <row r="53" spans="2:36" x14ac:dyDescent="0.25"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</row>
    <row r="54" spans="2:36" x14ac:dyDescent="0.25"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</row>
    <row r="55" spans="2:36" x14ac:dyDescent="0.25"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</row>
    <row r="56" spans="2:36" x14ac:dyDescent="0.25"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</row>
    <row r="57" spans="2:36" x14ac:dyDescent="0.25"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</row>
    <row r="58" spans="2:36" x14ac:dyDescent="0.25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</row>
    <row r="59" spans="2:36" x14ac:dyDescent="0.25"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</row>
    <row r="60" spans="2:36" x14ac:dyDescent="0.25"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</row>
    <row r="61" spans="2:36" x14ac:dyDescent="0.25"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</row>
    <row r="62" spans="2:36" x14ac:dyDescent="0.25"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</row>
    <row r="63" spans="2:36" x14ac:dyDescent="0.25"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</row>
    <row r="64" spans="2:36" x14ac:dyDescent="0.25"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</row>
    <row r="65" spans="2:36" x14ac:dyDescent="0.25"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</row>
    <row r="66" spans="2:36" x14ac:dyDescent="0.25"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</row>
  </sheetData>
  <mergeCells count="12">
    <mergeCell ref="B6:D6"/>
    <mergeCell ref="F6:H6"/>
    <mergeCell ref="J6:L6"/>
    <mergeCell ref="B7:L7"/>
    <mergeCell ref="B1:L1"/>
    <mergeCell ref="C2:D2"/>
    <mergeCell ref="B3:L3"/>
    <mergeCell ref="B4:L4"/>
    <mergeCell ref="B5:D5"/>
    <mergeCell ref="F5:H5"/>
    <mergeCell ref="J5:L5"/>
    <mergeCell ref="E2:G2"/>
  </mergeCells>
  <pageMargins left="0.75" right="0.75" top="1" bottom="1" header="0.5" footer="0.5"/>
  <pageSetup scale="58" orientation="landscape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DC2F751-DBF2-45CF-B10E-E5FAD29F6AB5}">
          <x14:formula1>
            <xm:f>'Comparison Table'!$A$5:$A$48</xm:f>
          </x14:formula1>
          <xm:sqref>C2:D2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1988F-11FB-4827-AA90-4ACA353B8A87}">
  <dimension ref="A1:L49"/>
  <sheetViews>
    <sheetView showGridLines="0" showRowColHeaders="0" workbookViewId="0">
      <selection activeCell="B2" sqref="B2:D3"/>
    </sheetView>
  </sheetViews>
  <sheetFormatPr defaultRowHeight="15" x14ac:dyDescent="0.25"/>
  <cols>
    <col min="1" max="1" width="22.42578125" customWidth="1"/>
    <col min="2" max="2" width="12.140625" bestFit="1" customWidth="1"/>
    <col min="3" max="4" width="13.85546875" bestFit="1" customWidth="1"/>
    <col min="5" max="5" width="1.5703125" customWidth="1"/>
    <col min="6" max="8" width="13.85546875" bestFit="1" customWidth="1"/>
    <col min="9" max="9" width="1.5703125" customWidth="1"/>
    <col min="10" max="12" width="13.85546875" bestFit="1" customWidth="1"/>
  </cols>
  <sheetData>
    <row r="1" spans="1:12" ht="15.75" thickBot="1" x14ac:dyDescent="0.3"/>
    <row r="2" spans="1:12" ht="14.45" customHeight="1" x14ac:dyDescent="0.25">
      <c r="B2" s="97" t="s">
        <v>119</v>
      </c>
      <c r="C2" s="98"/>
      <c r="D2" s="99"/>
      <c r="F2" s="97" t="s">
        <v>118</v>
      </c>
      <c r="G2" s="98"/>
      <c r="H2" s="99"/>
      <c r="J2" s="103" t="s">
        <v>117</v>
      </c>
      <c r="K2" s="104"/>
      <c r="L2" s="105"/>
    </row>
    <row r="3" spans="1:12" x14ac:dyDescent="0.25">
      <c r="B3" s="100"/>
      <c r="C3" s="101"/>
      <c r="D3" s="102"/>
      <c r="F3" s="100"/>
      <c r="G3" s="101"/>
      <c r="H3" s="102"/>
      <c r="J3" s="106"/>
      <c r="K3" s="107"/>
      <c r="L3" s="108"/>
    </row>
    <row r="4" spans="1:12" x14ac:dyDescent="0.25">
      <c r="A4" s="66" t="s">
        <v>13</v>
      </c>
      <c r="B4" s="31" t="s">
        <v>14</v>
      </c>
      <c r="C4" s="17" t="s">
        <v>15</v>
      </c>
      <c r="D4" s="15" t="s">
        <v>16</v>
      </c>
      <c r="F4" s="16" t="s">
        <v>14</v>
      </c>
      <c r="G4" s="17" t="s">
        <v>15</v>
      </c>
      <c r="H4" s="15" t="s">
        <v>16</v>
      </c>
      <c r="J4" s="16" t="s">
        <v>14</v>
      </c>
      <c r="K4" s="17" t="s">
        <v>15</v>
      </c>
      <c r="L4" s="15" t="s">
        <v>16</v>
      </c>
    </row>
    <row r="5" spans="1:12" x14ac:dyDescent="0.25">
      <c r="A5" s="14" t="s">
        <v>17</v>
      </c>
      <c r="B5" s="14" cm="1">
        <f t="array" ref="B5">INDEX('Future Storm Plan'!$B$50:$AR$50,ROW(A1))</f>
        <v>16822529.12875279</v>
      </c>
      <c r="C5" s="13" cm="1">
        <f t="array" ref="C5">INDEX('Future Storm Plan'!$B$49:$AR$49,ROW(A1))</f>
        <v>38954158.427791089</v>
      </c>
      <c r="D5" s="29" cm="1">
        <f t="array" ref="D5">INDEX('Future Storm Plan'!$B$51:$AR$51,ROW(A1))</f>
        <v>22131629.299038298</v>
      </c>
      <c r="F5" s="13" cm="1">
        <f t="array" ref="F5">INDEX('Extreme Storm Plan'!$B$50:$AR$50,ROW(E1))</f>
        <v>50389700.509130158</v>
      </c>
      <c r="G5" s="13" cm="1">
        <f t="array" ref="G5">INDEX('Extreme Storm Plan'!$B$49:$AR$49,ROW(E1))</f>
        <v>117310281.87312612</v>
      </c>
      <c r="H5" s="29" cm="1">
        <f t="array" ref="H5">INDEX('Extreme Storm Plan'!$B$51:$AR$51,ROW(E1))</f>
        <v>66920581.363995962</v>
      </c>
      <c r="J5" s="13">
        <f t="shared" ref="J5:J47" si="0">F5-B5</f>
        <v>33567171.380377367</v>
      </c>
      <c r="K5" s="13">
        <f t="shared" ref="K5:K47" si="1">G5-C5</f>
        <v>78356123.445335031</v>
      </c>
      <c r="L5" s="29">
        <f t="shared" ref="L5:L47" si="2">H5-D5</f>
        <v>44788952.064957663</v>
      </c>
    </row>
    <row r="6" spans="1:12" x14ac:dyDescent="0.25">
      <c r="A6" s="14" t="s">
        <v>18</v>
      </c>
      <c r="B6" s="14" cm="1">
        <f t="array" ref="B6">INDEX('Future Storm Plan'!$B$50:$AR$50,ROW(A2))</f>
        <v>5178768.4020174993</v>
      </c>
      <c r="C6" s="13" cm="1">
        <f t="array" ref="C6">INDEX('Future Storm Plan'!$B$49:$AR$49,ROW(A2))</f>
        <v>11991928.398461018</v>
      </c>
      <c r="D6" s="29" cm="1">
        <f t="array" ref="D6">INDEX('Future Storm Plan'!$B$51:$AR$51,ROW(A2))</f>
        <v>6813159.9964435184</v>
      </c>
      <c r="F6" s="13" cm="1">
        <f t="array" ref="F6">INDEX('Extreme Storm Plan'!$B$50:$AR$50,ROW(E2))</f>
        <v>15512327.949415505</v>
      </c>
      <c r="G6" s="13" cm="1">
        <f t="array" ref="G6">INDEX('Extreme Storm Plan'!$B$49:$AR$49,ROW(E2))</f>
        <v>36113641.197859123</v>
      </c>
      <c r="H6" s="29" cm="1">
        <f t="array" ref="H6">INDEX('Extreme Storm Plan'!$B$51:$AR$51,ROW(E2))</f>
        <v>20601313.248443618</v>
      </c>
      <c r="J6" s="13">
        <f t="shared" si="0"/>
        <v>10333559.547398005</v>
      </c>
      <c r="K6" s="13">
        <f t="shared" si="1"/>
        <v>24121712.799398106</v>
      </c>
      <c r="L6" s="29">
        <f t="shared" si="2"/>
        <v>13788153.252000101</v>
      </c>
    </row>
    <row r="7" spans="1:12" x14ac:dyDescent="0.25">
      <c r="A7" s="14" t="s">
        <v>19</v>
      </c>
      <c r="B7" s="14" cm="1">
        <f t="array" ref="B7">INDEX('Future Storm Plan'!$B$50:$AR$50,ROW(A3))</f>
        <v>6858254.009124713</v>
      </c>
      <c r="C7" s="13" cm="1">
        <f t="array" ref="C7">INDEX('Future Storm Plan'!$B$49:$AR$49,ROW(A3))</f>
        <v>15880936.282812333</v>
      </c>
      <c r="D7" s="29" cm="1">
        <f t="array" ref="D7">INDEX('Future Storm Plan'!$B$51:$AR$51,ROW(A3))</f>
        <v>9022682.2736876197</v>
      </c>
      <c r="F7" s="13" cm="1">
        <f t="array" ref="F7">INDEX('Extreme Storm Plan'!$B$50:$AR$50,ROW(E3))</f>
        <v>20543008.895414341</v>
      </c>
      <c r="G7" s="13" cm="1">
        <f t="array" ref="G7">INDEX('Extreme Storm Plan'!$B$49:$AR$49,ROW(E3))</f>
        <v>47825371.845711611</v>
      </c>
      <c r="H7" s="29" cm="1">
        <f t="array" ref="H7">INDEX('Extreme Storm Plan'!$B$51:$AR$51,ROW(E3))</f>
        <v>27282362.95029727</v>
      </c>
      <c r="J7" s="13">
        <f t="shared" si="0"/>
        <v>13684754.886289628</v>
      </c>
      <c r="K7" s="13">
        <f t="shared" si="1"/>
        <v>31944435.562899277</v>
      </c>
      <c r="L7" s="29">
        <f t="shared" si="2"/>
        <v>18259680.67660965</v>
      </c>
    </row>
    <row r="8" spans="1:12" x14ac:dyDescent="0.25">
      <c r="A8" s="14" t="s">
        <v>20</v>
      </c>
      <c r="B8" s="14" cm="1">
        <f t="array" ref="B8">INDEX('Future Storm Plan'!$B$50:$AR$50,ROW(A4))</f>
        <v>10075247.418325355</v>
      </c>
      <c r="C8" s="13" cm="1">
        <f t="array" ref="C8">INDEX('Future Storm Plan'!$B$49:$AR$49,ROW(A4))</f>
        <v>23330189.005993817</v>
      </c>
      <c r="D8" s="29" cm="1">
        <f t="array" ref="D8">INDEX('Future Storm Plan'!$B$51:$AR$51,ROW(A4))</f>
        <v>13254941.587668462</v>
      </c>
      <c r="F8" s="13" cm="1">
        <f t="array" ref="F8">INDEX('Extreme Storm Plan'!$B$50:$AR$50,ROW(E4))</f>
        <v>30179094.717515945</v>
      </c>
      <c r="G8" s="13" cm="1">
        <f t="array" ref="G8">INDEX('Extreme Storm Plan'!$B$49:$AR$49,ROW(E4))</f>
        <v>70258764.632786289</v>
      </c>
      <c r="H8" s="29" cm="1">
        <f t="array" ref="H8">INDEX('Extreme Storm Plan'!$B$51:$AR$51,ROW(E4))</f>
        <v>40079669.915270343</v>
      </c>
      <c r="J8" s="13">
        <f t="shared" si="0"/>
        <v>20103847.299190588</v>
      </c>
      <c r="K8" s="13">
        <f t="shared" si="1"/>
        <v>46928575.626792476</v>
      </c>
      <c r="L8" s="29">
        <f t="shared" si="2"/>
        <v>26824728.32760188</v>
      </c>
    </row>
    <row r="9" spans="1:12" x14ac:dyDescent="0.25">
      <c r="A9" s="14" t="s">
        <v>21</v>
      </c>
      <c r="B9" s="14" cm="1">
        <f t="array" ref="B9">INDEX('Future Storm Plan'!$B$50:$AR$50,ROW(A5))</f>
        <v>272890955.92008775</v>
      </c>
      <c r="C9" s="13" cm="1">
        <f t="array" ref="C9">INDEX('Future Storm Plan'!$B$49:$AR$49,ROW(A5))</f>
        <v>631904837.20152557</v>
      </c>
      <c r="D9" s="29" cm="1">
        <f t="array" ref="D9">INDEX('Future Storm Plan'!$B$51:$AR$51,ROW(A5))</f>
        <v>359013881.28143781</v>
      </c>
      <c r="F9" s="13" cm="1">
        <f t="array" ref="F9">INDEX('Extreme Storm Plan'!$B$50:$AR$50,ROW(E5))</f>
        <v>817409405.87587774</v>
      </c>
      <c r="G9" s="13" cm="1">
        <f t="array" ref="G9">INDEX('Extreme Storm Plan'!$B$49:$AR$49,ROW(E5))</f>
        <v>1902978720.6548147</v>
      </c>
      <c r="H9" s="29" cm="1">
        <f t="array" ref="H9">INDEX('Extreme Storm Plan'!$B$51:$AR$51,ROW(E5))</f>
        <v>1085569314.7789369</v>
      </c>
      <c r="J9" s="13">
        <f t="shared" si="0"/>
        <v>544518449.95579004</v>
      </c>
      <c r="K9" s="13">
        <f t="shared" si="1"/>
        <v>1271073883.453289</v>
      </c>
      <c r="L9" s="29">
        <f t="shared" si="2"/>
        <v>726555433.49749899</v>
      </c>
    </row>
    <row r="10" spans="1:12" x14ac:dyDescent="0.25">
      <c r="A10" s="14" t="s">
        <v>22</v>
      </c>
      <c r="B10" s="14" cm="1">
        <f t="array" ref="B10">INDEX('Future Storm Plan'!$B$50:$AR$50,ROW(A6))</f>
        <v>19139515.39971976</v>
      </c>
      <c r="C10" s="13" cm="1">
        <f t="array" ref="C10">INDEX('Future Storm Plan'!$B$49:$AR$49,ROW(A6))</f>
        <v>44319359.43790555</v>
      </c>
      <c r="D10" s="29" cm="1">
        <f t="array" ref="D10">INDEX('Future Storm Plan'!$B$51:$AR$51,ROW(A6))</f>
        <v>25179844.03818579</v>
      </c>
      <c r="F10" s="13" cm="1">
        <f t="array" ref="F10">INDEX('Extreme Storm Plan'!$B$50:$AR$50,ROW(E6))</f>
        <v>57329931.872929133</v>
      </c>
      <c r="G10" s="13" cm="1">
        <f t="array" ref="G10">INDEX('Extreme Storm Plan'!$B$49:$AR$49,ROW(E6))</f>
        <v>133467561.81973843</v>
      </c>
      <c r="H10" s="29" cm="1">
        <f t="array" ref="H10">INDEX('Extreme Storm Plan'!$B$51:$AR$51,ROW(E6))</f>
        <v>76137629.946809292</v>
      </c>
      <c r="J10" s="13">
        <f t="shared" si="0"/>
        <v>38190416.473209374</v>
      </c>
      <c r="K10" s="13">
        <f t="shared" si="1"/>
        <v>89148202.381832883</v>
      </c>
      <c r="L10" s="29">
        <f t="shared" si="2"/>
        <v>50957785.908623502</v>
      </c>
    </row>
    <row r="11" spans="1:12" x14ac:dyDescent="0.25">
      <c r="A11" s="14" t="s">
        <v>23</v>
      </c>
      <c r="B11" s="14" cm="1">
        <f t="array" ref="B11">INDEX('Future Storm Plan'!$B$50:$AR$50,ROW(A7))</f>
        <v>25314171.061056953</v>
      </c>
      <c r="C11" s="13" cm="1">
        <f t="array" ref="C11">INDEX('Future Storm Plan'!$B$49:$AR$49,ROW(A7))</f>
        <v>58617359.044735096</v>
      </c>
      <c r="D11" s="29" cm="1">
        <f t="array" ref="D11">INDEX('Future Storm Plan'!$B$51:$AR$51,ROW(A7))</f>
        <v>33303187.983678143</v>
      </c>
      <c r="F11" s="13" cm="1">
        <f t="array" ref="F11">INDEX('Extreme Storm Plan'!$B$50:$AR$50,ROW(E7))</f>
        <v>75825310.727110595</v>
      </c>
      <c r="G11" s="13" cm="1">
        <f t="array" ref="G11">INDEX('Extreme Storm Plan'!$B$49:$AR$49,ROW(E7))</f>
        <v>176525926.62071905</v>
      </c>
      <c r="H11" s="29" cm="1">
        <f t="array" ref="H11">INDEX('Extreme Storm Plan'!$B$51:$AR$51,ROW(E7))</f>
        <v>100700615.89360845</v>
      </c>
      <c r="J11" s="13">
        <f t="shared" si="0"/>
        <v>50511139.666053638</v>
      </c>
      <c r="K11" s="13">
        <f t="shared" si="1"/>
        <v>117908567.57598394</v>
      </c>
      <c r="L11" s="29">
        <f t="shared" si="2"/>
        <v>67397427.909930304</v>
      </c>
    </row>
    <row r="12" spans="1:12" x14ac:dyDescent="0.25">
      <c r="A12" s="14" t="s">
        <v>24</v>
      </c>
      <c r="B12" s="14" cm="1">
        <f t="array" ref="B12">INDEX('Future Storm Plan'!$B$50:$AR$50,ROW(A8))</f>
        <v>11001599.814965349</v>
      </c>
      <c r="C12" s="13" cm="1">
        <f t="array" ref="C12">INDEX('Future Storm Plan'!$B$49:$AR$49,ROW(A8))</f>
        <v>25475245.658444595</v>
      </c>
      <c r="D12" s="29" cm="1">
        <f t="array" ref="D12">INDEX('Future Storm Plan'!$B$51:$AR$51,ROW(A8))</f>
        <v>14473645.843479246</v>
      </c>
      <c r="F12" s="13" cm="1">
        <f t="array" ref="F12">INDEX('Extreme Storm Plan'!$B$50:$AR$50,ROW(E8))</f>
        <v>32953862.974734884</v>
      </c>
      <c r="G12" s="13" cm="1">
        <f t="array" ref="G12">INDEX('Extreme Storm Plan'!$B$49:$AR$49,ROW(E8))</f>
        <v>76718593.587871611</v>
      </c>
      <c r="H12" s="29" cm="1">
        <f t="array" ref="H12">INDEX('Extreme Storm Plan'!$B$51:$AR$51,ROW(E8))</f>
        <v>43764730.613136724</v>
      </c>
      <c r="J12" s="13">
        <f t="shared" si="0"/>
        <v>21952263.159769535</v>
      </c>
      <c r="K12" s="13">
        <f t="shared" si="1"/>
        <v>51243347.929427013</v>
      </c>
      <c r="L12" s="29">
        <f t="shared" si="2"/>
        <v>29291084.769657478</v>
      </c>
    </row>
    <row r="13" spans="1:12" x14ac:dyDescent="0.25">
      <c r="A13" s="14" t="s">
        <v>25</v>
      </c>
      <c r="B13" s="14" cm="1">
        <f t="array" ref="B13">INDEX('Future Storm Plan'!$B$50:$AR$50,ROW(A9))</f>
        <v>51309998.800222188</v>
      </c>
      <c r="C13" s="13" cm="1">
        <f t="array" ref="C13">INDEX('Future Storm Plan'!$B$49:$AR$49,ROW(A9))</f>
        <v>118813158.64553417</v>
      </c>
      <c r="D13" s="29" cm="1">
        <f t="array" ref="D13">INDEX('Future Storm Plan'!$B$51:$AR$51,ROW(A9))</f>
        <v>67503159.845311984</v>
      </c>
      <c r="F13" s="13" cm="1">
        <f t="array" ref="F13">INDEX('Extreme Storm Plan'!$B$50:$AR$50,ROW(E9))</f>
        <v>153692435.47618157</v>
      </c>
      <c r="G13" s="13" cm="1">
        <f t="array" ref="G13">INDEX('Extreme Storm Plan'!$B$49:$AR$49,ROW(E9))</f>
        <v>357805320.24022043</v>
      </c>
      <c r="H13" s="29" cm="1">
        <f t="array" ref="H13">INDEX('Extreme Storm Plan'!$B$51:$AR$51,ROW(E9))</f>
        <v>204112884.76403886</v>
      </c>
      <c r="J13" s="13">
        <f t="shared" si="0"/>
        <v>102382436.67595938</v>
      </c>
      <c r="K13" s="13">
        <f t="shared" si="1"/>
        <v>238992161.59468627</v>
      </c>
      <c r="L13" s="29">
        <f t="shared" si="2"/>
        <v>136609724.91872686</v>
      </c>
    </row>
    <row r="14" spans="1:12" x14ac:dyDescent="0.25">
      <c r="A14" s="14" t="s">
        <v>26</v>
      </c>
      <c r="B14" s="14" cm="1">
        <f t="array" ref="B14">INDEX('Future Storm Plan'!$B$50:$AR$50,ROW(A10))</f>
        <v>8770276.2234132215</v>
      </c>
      <c r="C14" s="13" cm="1">
        <f t="array" ref="C14">INDEX('Future Storm Plan'!$B$49:$AR$49,ROW(A10))</f>
        <v>20308404.690374684</v>
      </c>
      <c r="D14" s="29" cm="1">
        <f t="array" ref="D14">INDEX('Future Storm Plan'!$B$51:$AR$51,ROW(A10))</f>
        <v>11538128.466961462</v>
      </c>
      <c r="F14" s="13" cm="1">
        <f t="array" ref="F14">INDEX('Extreme Storm Plan'!$B$50:$AR$50,ROW(E10))</f>
        <v>26270223.038270451</v>
      </c>
      <c r="G14" s="13" cm="1">
        <f t="array" ref="G14">INDEX('Extreme Storm Plan'!$B$49:$AR$49,ROW(E10))</f>
        <v>61158674.061398923</v>
      </c>
      <c r="H14" s="29" cm="1">
        <f t="array" ref="H14">INDEX('Extreme Storm Plan'!$B$51:$AR$51,ROW(E10))</f>
        <v>34888451.023128472</v>
      </c>
      <c r="J14" s="13">
        <f t="shared" si="0"/>
        <v>17499946.81485723</v>
      </c>
      <c r="K14" s="13">
        <f t="shared" si="1"/>
        <v>40850269.371024236</v>
      </c>
      <c r="L14" s="29">
        <f t="shared" si="2"/>
        <v>23350322.55616701</v>
      </c>
    </row>
    <row r="15" spans="1:12" x14ac:dyDescent="0.25">
      <c r="A15" s="14" t="s">
        <v>27</v>
      </c>
      <c r="B15" s="14" cm="1">
        <f t="array" ref="B15">INDEX('Future Storm Plan'!$B$50:$AR$50,ROW(A11))</f>
        <v>16512958.540142525</v>
      </c>
      <c r="C15" s="13" cm="1">
        <f t="array" ref="C15">INDEX('Future Storm Plan'!$B$49:$AR$49,ROW(A11))</f>
        <v>38237318.429416671</v>
      </c>
      <c r="D15" s="29" cm="1">
        <f t="array" ref="D15">INDEX('Future Storm Plan'!$B$51:$AR$51,ROW(A11))</f>
        <v>21724359.889274146</v>
      </c>
      <c r="F15" s="13" cm="1">
        <f t="array" ref="F15">INDEX('Extreme Storm Plan'!$B$50:$AR$50,ROW(E11))</f>
        <v>49462422.028759174</v>
      </c>
      <c r="G15" s="13" cm="1">
        <f t="array" ref="G15">INDEX('Extreme Storm Plan'!$B$49:$AR$49,ROW(E11))</f>
        <v>115151521.27704966</v>
      </c>
      <c r="H15" s="29" cm="1">
        <f t="array" ref="H15">INDEX('Extreme Storm Plan'!$B$51:$AR$51,ROW(E11))</f>
        <v>65689099.248290487</v>
      </c>
      <c r="J15" s="13">
        <f t="shared" si="0"/>
        <v>32949463.488616649</v>
      </c>
      <c r="K15" s="13">
        <f t="shared" si="1"/>
        <v>76914202.847632989</v>
      </c>
      <c r="L15" s="29">
        <f t="shared" si="2"/>
        <v>43964739.359016344</v>
      </c>
    </row>
    <row r="16" spans="1:12" x14ac:dyDescent="0.25">
      <c r="A16" s="14" t="s">
        <v>28</v>
      </c>
      <c r="B16" s="14" cm="1">
        <f t="array" ref="B16">INDEX('Future Storm Plan'!$B$50:$AR$50,ROW(A12))</f>
        <v>11144153.1184895</v>
      </c>
      <c r="C16" s="13" cm="1">
        <f t="array" ref="C16">INDEX('Future Storm Plan'!$B$49:$AR$49,ROW(A12))</f>
        <v>25805341.325236671</v>
      </c>
      <c r="D16" s="29" cm="1">
        <f t="array" ref="D16">INDEX('Future Storm Plan'!$B$51:$AR$51,ROW(A12))</f>
        <v>14661188.206747171</v>
      </c>
      <c r="F16" s="13" cm="1">
        <f t="array" ref="F16">INDEX('Extreme Storm Plan'!$B$50:$AR$50,ROW(E12))</f>
        <v>33380862.875652973</v>
      </c>
      <c r="G16" s="13" cm="1">
        <f t="array" ref="G16">INDEX('Extreme Storm Plan'!$B$49:$AR$49,ROW(E12))</f>
        <v>77712675.27977255</v>
      </c>
      <c r="H16" s="29" cm="1">
        <f t="array" ref="H16">INDEX('Extreme Storm Plan'!$B$51:$AR$51,ROW(E12))</f>
        <v>44331812.404119581</v>
      </c>
      <c r="J16" s="13">
        <f t="shared" si="0"/>
        <v>22236709.757163472</v>
      </c>
      <c r="K16" s="13">
        <f t="shared" si="1"/>
        <v>51907333.954535879</v>
      </c>
      <c r="L16" s="29">
        <f t="shared" si="2"/>
        <v>29670624.19737241</v>
      </c>
    </row>
    <row r="17" spans="1:12" x14ac:dyDescent="0.25">
      <c r="A17" s="14" t="s">
        <v>29</v>
      </c>
      <c r="B17" s="14" cm="1">
        <f t="array" ref="B17">INDEX('Future Storm Plan'!$B$50:$AR$50,ROW(A13))</f>
        <v>17675544.260467771</v>
      </c>
      <c r="C17" s="13" cm="1">
        <f t="array" ref="C17">INDEX('Future Storm Plan'!$B$49:$AR$49,ROW(A13))</f>
        <v>40929395.702032745</v>
      </c>
      <c r="D17" s="29" cm="1">
        <f t="array" ref="D17">INDEX('Future Storm Plan'!$B$51:$AR$51,ROW(A13))</f>
        <v>23253851.441564973</v>
      </c>
      <c r="F17" s="13" cm="1">
        <f t="array" ref="F17">INDEX('Extreme Storm Plan'!$B$50:$AR$50,ROW(E13))</f>
        <v>52944796.516864687</v>
      </c>
      <c r="G17" s="13" cm="1">
        <f t="array" ref="G17">INDEX('Extreme Storm Plan'!$B$49:$AR$49,ROW(E13))</f>
        <v>123258700.49541834</v>
      </c>
      <c r="H17" s="29" cm="1">
        <f t="array" ref="H17">INDEX('Extreme Storm Plan'!$B$51:$AR$51,ROW(E13))</f>
        <v>70313903.978553653</v>
      </c>
      <c r="J17" s="13">
        <f t="shared" si="0"/>
        <v>35269252.256396919</v>
      </c>
      <c r="K17" s="13">
        <f t="shared" si="1"/>
        <v>82329304.793385595</v>
      </c>
      <c r="L17" s="29">
        <f t="shared" si="2"/>
        <v>47060052.536988676</v>
      </c>
    </row>
    <row r="18" spans="1:12" x14ac:dyDescent="0.25">
      <c r="A18" s="14" t="s">
        <v>30</v>
      </c>
      <c r="B18" s="14" cm="1">
        <f t="array" ref="B18">INDEX('Future Storm Plan'!$B$50:$AR$50,ROW(A14))</f>
        <v>25699269.146567453</v>
      </c>
      <c r="C18" s="13" cm="1">
        <f t="array" ref="C18">INDEX('Future Storm Plan'!$B$49:$AR$49,ROW(A14))</f>
        <v>59509090.110759832</v>
      </c>
      <c r="D18" s="29" cm="1">
        <f t="array" ref="D18">INDEX('Future Storm Plan'!$B$51:$AR$51,ROW(A14))</f>
        <v>33809820.964192376</v>
      </c>
      <c r="F18" s="13" cm="1">
        <f t="array" ref="F18">INDEX('Extreme Storm Plan'!$B$50:$AR$50,ROW(E14))</f>
        <v>76978822.012304127</v>
      </c>
      <c r="G18" s="13" cm="1">
        <f t="array" ref="G18">INDEX('Extreme Storm Plan'!$B$49:$AR$49,ROW(E14))</f>
        <v>179211370.92069787</v>
      </c>
      <c r="H18" s="29" cm="1">
        <f t="array" ref="H18">INDEX('Extreme Storm Plan'!$B$51:$AR$51,ROW(E14))</f>
        <v>102232548.90839374</v>
      </c>
      <c r="J18" s="13">
        <f t="shared" si="0"/>
        <v>51279552.865736678</v>
      </c>
      <c r="K18" s="13">
        <f t="shared" si="1"/>
        <v>119702280.80993804</v>
      </c>
      <c r="L18" s="29">
        <f t="shared" si="2"/>
        <v>68422727.944201365</v>
      </c>
    </row>
    <row r="19" spans="1:12" x14ac:dyDescent="0.25">
      <c r="A19" s="14" t="s">
        <v>31</v>
      </c>
      <c r="B19" s="14" cm="1">
        <f t="array" ref="B19">INDEX('Future Storm Plan'!$B$50:$AR$50,ROW(A15))</f>
        <v>3781878.6090870784</v>
      </c>
      <c r="C19" s="13" cm="1">
        <f t="array" ref="C19">INDEX('Future Storm Plan'!$B$49:$AR$49,ROW(A15))</f>
        <v>8757297.8691566326</v>
      </c>
      <c r="D19" s="29" cm="1">
        <f t="array" ref="D19">INDEX('Future Storm Plan'!$B$51:$AR$51,ROW(A15))</f>
        <v>4975419.2600695547</v>
      </c>
      <c r="F19" s="13" cm="1">
        <f t="array" ref="F19">INDEX('Extreme Storm Plan'!$B$50:$AR$50,ROW(E15))</f>
        <v>11328126.051395468</v>
      </c>
      <c r="G19" s="13" cm="1">
        <f t="array" ref="G19">INDEX('Extreme Storm Plan'!$B$49:$AR$49,ROW(E15))</f>
        <v>26372565.16225414</v>
      </c>
      <c r="H19" s="29" cm="1">
        <f t="array" ref="H19">INDEX('Extreme Storm Plan'!$B$51:$AR$51,ROW(E15))</f>
        <v>15044439.110858671</v>
      </c>
      <c r="J19" s="13">
        <f t="shared" si="0"/>
        <v>7546247.4423083905</v>
      </c>
      <c r="K19" s="13">
        <f t="shared" si="1"/>
        <v>17615267.293097507</v>
      </c>
      <c r="L19" s="29">
        <f t="shared" si="2"/>
        <v>10069019.850789117</v>
      </c>
    </row>
    <row r="20" spans="1:12" x14ac:dyDescent="0.25">
      <c r="A20" s="14" t="s">
        <v>32</v>
      </c>
      <c r="B20" s="14" cm="1">
        <f t="array" ref="B20">INDEX('Future Storm Plan'!$B$50:$AR$50,ROW(A16))</f>
        <v>3564510.1494781366</v>
      </c>
      <c r="C20" s="13" cm="1">
        <f t="array" ref="C20">INDEX('Future Storm Plan'!$B$49:$AR$49,ROW(A16))</f>
        <v>8253960.6272945171</v>
      </c>
      <c r="D20" s="29" cm="1">
        <f t="array" ref="D20">INDEX('Future Storm Plan'!$B$51:$AR$51,ROW(A16))</f>
        <v>4689450.4778163806</v>
      </c>
      <c r="F20" s="13" cm="1">
        <f t="array" ref="F20">INDEX('Extreme Storm Plan'!$B$50:$AR$50,ROW(E16))</f>
        <v>10677027.070023835</v>
      </c>
      <c r="G20" s="13" cm="1">
        <f t="array" ref="G20">INDEX('Extreme Storm Plan'!$B$49:$AR$49,ROW(E16))</f>
        <v>24856767.206317253</v>
      </c>
      <c r="H20" s="29" cm="1">
        <f t="array" ref="H20">INDEX('Extreme Storm Plan'!$B$51:$AR$51,ROW(E16))</f>
        <v>14179740.136293419</v>
      </c>
      <c r="J20" s="13">
        <f t="shared" si="0"/>
        <v>7112516.9205456981</v>
      </c>
      <c r="K20" s="13">
        <f t="shared" si="1"/>
        <v>16602806.579022735</v>
      </c>
      <c r="L20" s="29">
        <f t="shared" si="2"/>
        <v>9490289.6584770381</v>
      </c>
    </row>
    <row r="21" spans="1:12" x14ac:dyDescent="0.25">
      <c r="A21" s="14" t="s">
        <v>33</v>
      </c>
      <c r="B21" s="14" cm="1">
        <f t="array" ref="B21">INDEX('Future Storm Plan'!$B$50:$AR$50,ROW(A17))</f>
        <v>15213840.404484799</v>
      </c>
      <c r="C21" s="13" cm="1">
        <f t="array" ref="C21">INDEX('Future Storm Plan'!$B$49:$AR$49,ROW(A17))</f>
        <v>35229087.426485442</v>
      </c>
      <c r="D21" s="29" cm="1">
        <f t="array" ref="D21">INDEX('Future Storm Plan'!$B$51:$AR$51,ROW(A17))</f>
        <v>20015247.022000641</v>
      </c>
      <c r="F21" s="13" cm="1">
        <f t="array" ref="F21">INDEX('Extreme Storm Plan'!$B$50:$AR$50,ROW(E17))</f>
        <v>45571082.428111054</v>
      </c>
      <c r="G21" s="13" cm="1">
        <f t="array" ref="G21">INDEX('Extreme Storm Plan'!$B$49:$AR$49,ROW(E17))</f>
        <v>106092246.44898486</v>
      </c>
      <c r="H21" s="29" cm="1">
        <f t="array" ref="H21">INDEX('Extreme Storm Plan'!$B$51:$AR$51,ROW(E17))</f>
        <v>60521164.020873807</v>
      </c>
      <c r="J21" s="13">
        <f t="shared" si="0"/>
        <v>30357242.023626253</v>
      </c>
      <c r="K21" s="13">
        <f t="shared" si="1"/>
        <v>70863159.022499412</v>
      </c>
      <c r="L21" s="29">
        <f t="shared" si="2"/>
        <v>40505916.998873167</v>
      </c>
    </row>
    <row r="22" spans="1:12" x14ac:dyDescent="0.25">
      <c r="A22" s="14" t="s">
        <v>34</v>
      </c>
      <c r="B22" s="14" cm="1">
        <f t="array" ref="B22">INDEX('Future Storm Plan'!$B$50:$AR$50,ROW(A18))</f>
        <v>26119562.55142409</v>
      </c>
      <c r="C22" s="13" cm="1">
        <f t="array" ref="C22">INDEX('Future Storm Plan'!$B$49:$AR$49,ROW(A18))</f>
        <v>60482319.269921064</v>
      </c>
      <c r="D22" s="29" cm="1">
        <f t="array" ref="D22">INDEX('Future Storm Plan'!$B$51:$AR$51,ROW(A18))</f>
        <v>34362756.718496978</v>
      </c>
      <c r="F22" s="13" cm="1">
        <f t="array" ref="F22">INDEX('Extreme Storm Plan'!$B$50:$AR$50,ROW(E18))</f>
        <v>78237756.304205045</v>
      </c>
      <c r="G22" s="13" cm="1">
        <f t="array" ref="G22">INDEX('Extreme Storm Plan'!$B$49:$AR$49,ROW(E18))</f>
        <v>182142246.38037404</v>
      </c>
      <c r="H22" s="29" cm="1">
        <f t="array" ref="H22">INDEX('Extreme Storm Plan'!$B$51:$AR$51,ROW(E18))</f>
        <v>103904490.076169</v>
      </c>
      <c r="J22" s="13">
        <f t="shared" si="0"/>
        <v>52118193.752780959</v>
      </c>
      <c r="K22" s="13">
        <f t="shared" si="1"/>
        <v>121659927.11045298</v>
      </c>
      <c r="L22" s="29">
        <f t="shared" si="2"/>
        <v>69541733.357672021</v>
      </c>
    </row>
    <row r="23" spans="1:12" x14ac:dyDescent="0.25">
      <c r="A23" s="14" t="s">
        <v>35</v>
      </c>
      <c r="B23" s="14" cm="1">
        <f t="array" ref="B23">INDEX('Future Storm Plan'!$B$50:$AR$50,ROW(A19))</f>
        <v>23934415.832650002</v>
      </c>
      <c r="C23" s="13" cm="1">
        <f t="array" ref="C23">INDEX('Future Storm Plan'!$B$49:$AR$49,ROW(A19))</f>
        <v>55422405.22134871</v>
      </c>
      <c r="D23" s="29" cm="1">
        <f t="array" ref="D23">INDEX('Future Storm Plan'!$B$51:$AR$51,ROW(A19))</f>
        <v>31487989.388698708</v>
      </c>
      <c r="F23" s="13" cm="1">
        <f t="array" ref="F23">INDEX('Extreme Storm Plan'!$B$50:$AR$50,ROW(E19))</f>
        <v>71692433.191086531</v>
      </c>
      <c r="G23" s="13" cm="1">
        <f t="array" ref="G23">INDEX('Extreme Storm Plan'!$B$49:$AR$49,ROW(E19))</f>
        <v>166904336.81567055</v>
      </c>
      <c r="H23" s="29" cm="1">
        <f t="array" ref="H23">INDEX('Extreme Storm Plan'!$B$51:$AR$51,ROW(E19))</f>
        <v>95211903.624584019</v>
      </c>
      <c r="J23" s="13">
        <f t="shared" si="0"/>
        <v>47758017.358436525</v>
      </c>
      <c r="K23" s="13">
        <f t="shared" si="1"/>
        <v>111481931.59432185</v>
      </c>
      <c r="L23" s="29">
        <f t="shared" si="2"/>
        <v>63723914.235885307</v>
      </c>
    </row>
    <row r="24" spans="1:12" x14ac:dyDescent="0.25">
      <c r="A24" s="14" t="s">
        <v>36</v>
      </c>
      <c r="B24" s="14" cm="1">
        <f t="array" ref="B24">INDEX('Future Storm Plan'!$B$50:$AR$50,ROW(A20))</f>
        <v>12692678.374959448</v>
      </c>
      <c r="C24" s="13" cm="1">
        <f t="array" ref="C24">INDEX('Future Storm Plan'!$B$49:$AR$49,ROW(A20))</f>
        <v>29391098.122463178</v>
      </c>
      <c r="D24" s="29" cm="1">
        <f t="array" ref="D24">INDEX('Future Storm Plan'!$B$51:$AR$51,ROW(A20))</f>
        <v>16698419.74750373</v>
      </c>
      <c r="F24" s="13" cm="1">
        <f t="array" ref="F24">INDEX('Extreme Storm Plan'!$B$50:$AR$50,ROW(E20))</f>
        <v>38019269.105009869</v>
      </c>
      <c r="G24" s="13" cm="1">
        <f t="array" ref="G24">INDEX('Extreme Storm Plan'!$B$49:$AR$49,ROW(E20))</f>
        <v>88511166.572836101</v>
      </c>
      <c r="H24" s="29" cm="1">
        <f t="array" ref="H24">INDEX('Extreme Storm Plan'!$B$51:$AR$51,ROW(E20))</f>
        <v>50491897.467826232</v>
      </c>
      <c r="J24" s="13">
        <f t="shared" si="0"/>
        <v>25326590.730050422</v>
      </c>
      <c r="K24" s="13">
        <f t="shared" si="1"/>
        <v>59120068.450372919</v>
      </c>
      <c r="L24" s="29">
        <f t="shared" si="2"/>
        <v>33793477.720322505</v>
      </c>
    </row>
    <row r="25" spans="1:12" x14ac:dyDescent="0.25">
      <c r="A25" s="14" t="s">
        <v>37</v>
      </c>
      <c r="B25" s="14" cm="1">
        <f t="array" ref="B25">INDEX('Future Storm Plan'!$B$50:$AR$50,ROW(A21))</f>
        <v>11087517.427710164</v>
      </c>
      <c r="C25" s="13" cm="1">
        <f t="array" ref="C25">INDEX('Future Storm Plan'!$B$49:$AR$49,ROW(A21))</f>
        <v>25674196.022743784</v>
      </c>
      <c r="D25" s="29" cm="1">
        <f t="array" ref="D25">INDEX('Future Storm Plan'!$B$51:$AR$51,ROW(A21))</f>
        <v>14586678.59503362</v>
      </c>
      <c r="F25" s="13" cm="1">
        <f t="array" ref="F25">INDEX('Extreme Storm Plan'!$B$50:$AR$50,ROW(E21))</f>
        <v>33211218.021739736</v>
      </c>
      <c r="G25" s="13" cm="1">
        <f t="array" ref="G25">INDEX('Extreme Storm Plan'!$B$49:$AR$49,ROW(E21))</f>
        <v>77317731.760961995</v>
      </c>
      <c r="H25" s="29" cm="1">
        <f t="array" ref="H25">INDEX('Extreme Storm Plan'!$B$51:$AR$51,ROW(E21))</f>
        <v>44106513.739222258</v>
      </c>
      <c r="J25" s="13">
        <f t="shared" si="0"/>
        <v>22123700.594029572</v>
      </c>
      <c r="K25" s="13">
        <f t="shared" si="1"/>
        <v>51643535.738218211</v>
      </c>
      <c r="L25" s="29">
        <f t="shared" si="2"/>
        <v>29519835.144188639</v>
      </c>
    </row>
    <row r="26" spans="1:12" x14ac:dyDescent="0.25">
      <c r="A26" s="14" t="s">
        <v>38</v>
      </c>
      <c r="B26" s="14" cm="1">
        <f t="array" ref="B26">INDEX('Future Storm Plan'!$B$50:$AR$50,ROW(A22))</f>
        <v>11541185.433305025</v>
      </c>
      <c r="C26" s="13" cm="1">
        <f t="array" ref="C26">INDEX('Future Storm Plan'!$B$49:$AR$49,ROW(A22))</f>
        <v>26724707.228776246</v>
      </c>
      <c r="D26" s="29" cm="1">
        <f t="array" ref="D26">INDEX('Future Storm Plan'!$B$51:$AR$51,ROW(A22))</f>
        <v>15183521.795471221</v>
      </c>
      <c r="F26" s="13" cm="1">
        <f t="array" ref="F26">INDEX('Extreme Storm Plan'!$B$50:$AR$50,ROW(E22))</f>
        <v>34570121.594296314</v>
      </c>
      <c r="G26" s="13" cm="1">
        <f t="array" ref="G26">INDEX('Extreme Storm Plan'!$B$49:$AR$49,ROW(E22))</f>
        <v>80481341.774998993</v>
      </c>
      <c r="H26" s="29" cm="1">
        <f t="array" ref="H26">INDEX('Extreme Storm Plan'!$B$51:$AR$51,ROW(E22))</f>
        <v>45911220.180702679</v>
      </c>
      <c r="J26" s="13">
        <f t="shared" si="0"/>
        <v>23028936.160991289</v>
      </c>
      <c r="K26" s="13">
        <f t="shared" si="1"/>
        <v>53756634.546222746</v>
      </c>
      <c r="L26" s="29">
        <f t="shared" si="2"/>
        <v>30727698.385231458</v>
      </c>
    </row>
    <row r="27" spans="1:12" x14ac:dyDescent="0.25">
      <c r="A27" s="14" t="s">
        <v>39</v>
      </c>
      <c r="B27" s="14" cm="1">
        <f t="array" ref="B27">INDEX('Future Storm Plan'!$B$50:$AR$50,ROW(A23))</f>
        <v>12244792.1355916</v>
      </c>
      <c r="C27" s="13" cm="1">
        <f t="array" ref="C27">INDEX('Future Storm Plan'!$B$49:$AR$49,ROW(A23))</f>
        <v>28353975.143365905</v>
      </c>
      <c r="D27" s="29" cm="1">
        <f t="array" ref="D27">INDEX('Future Storm Plan'!$B$51:$AR$51,ROW(A23))</f>
        <v>16109183.007774305</v>
      </c>
      <c r="F27" s="13" cm="1">
        <f t="array" ref="F27">INDEX('Extreme Storm Plan'!$B$50:$AR$50,ROW(E23))</f>
        <v>36677684.062049091</v>
      </c>
      <c r="G27" s="13" cm="1">
        <f t="array" ref="G27">INDEX('Extreme Storm Plan'!$B$49:$AR$49,ROW(E23))</f>
        <v>85387875.147081688</v>
      </c>
      <c r="H27" s="29" cm="1">
        <f t="array" ref="H27">INDEX('Extreme Storm Plan'!$B$51:$AR$51,ROW(E23))</f>
        <v>48710191.085032597</v>
      </c>
      <c r="J27" s="13">
        <f t="shared" si="0"/>
        <v>24432891.926457491</v>
      </c>
      <c r="K27" s="13">
        <f t="shared" si="1"/>
        <v>57033900.003715783</v>
      </c>
      <c r="L27" s="29">
        <f t="shared" si="2"/>
        <v>32601008.077258293</v>
      </c>
    </row>
    <row r="28" spans="1:12" x14ac:dyDescent="0.25">
      <c r="A28" s="14" t="s">
        <v>40</v>
      </c>
      <c r="B28" s="14" cm="1">
        <f t="array" ref="B28">INDEX('Future Storm Plan'!$B$50:$AR$50,ROW(A24))</f>
        <v>42316677.441019088</v>
      </c>
      <c r="C28" s="13" cm="1">
        <f t="array" ref="C28">INDEX('Future Storm Plan'!$B$49:$AR$49,ROW(A24))</f>
        <v>97988271.832310587</v>
      </c>
      <c r="D28" s="29" cm="1">
        <f t="array" ref="D28">INDEX('Future Storm Plan'!$B$51:$AR$51,ROW(A24))</f>
        <v>55671594.391291499</v>
      </c>
      <c r="F28" s="13" cm="1">
        <f t="array" ref="F28">INDEX('Extreme Storm Plan'!$B$50:$AR$50,ROW(E24))</f>
        <v>126754109.71052393</v>
      </c>
      <c r="G28" s="13" cm="1">
        <f t="array" ref="G28">INDEX('Extreme Storm Plan'!$B$49:$AR$49,ROW(E24))</f>
        <v>295091262.46988684</v>
      </c>
      <c r="H28" s="29" cm="1">
        <f t="array" ref="H28">INDEX('Extreme Storm Plan'!$B$51:$AR$51,ROW(E24))</f>
        <v>168337152.75936291</v>
      </c>
      <c r="J28" s="13">
        <f t="shared" si="0"/>
        <v>84437432.269504845</v>
      </c>
      <c r="K28" s="13">
        <f t="shared" si="1"/>
        <v>197102990.63757625</v>
      </c>
      <c r="L28" s="29">
        <f t="shared" si="2"/>
        <v>112665558.36807141</v>
      </c>
    </row>
    <row r="29" spans="1:12" x14ac:dyDescent="0.25">
      <c r="A29" s="14" t="s">
        <v>41</v>
      </c>
      <c r="B29" s="14" cm="1">
        <f t="array" ref="B29">INDEX('Future Storm Plan'!$B$50:$AR$50,ROW(A25))</f>
        <v>15579337.909522533</v>
      </c>
      <c r="C29" s="13" cm="1">
        <f t="array" ref="C29">INDEX('Future Storm Plan'!$B$49:$AR$49,ROW(A25))</f>
        <v>36075431.493256457</v>
      </c>
      <c r="D29" s="29" cm="1">
        <f t="array" ref="D29">INDEX('Future Storm Plan'!$B$51:$AR$51,ROW(A25))</f>
        <v>20496093.583733924</v>
      </c>
      <c r="F29" s="13" cm="1">
        <f t="array" ref="F29">INDEX('Extreme Storm Plan'!$B$50:$AR$50,ROW(E25))</f>
        <v>46665882.720904551</v>
      </c>
      <c r="G29" s="13" cm="1">
        <f t="array" ref="G29">INDEX('Extreme Storm Plan'!$B$49:$AR$49,ROW(E25))</f>
        <v>108641007.9943946</v>
      </c>
      <c r="H29" s="29" cm="1">
        <f t="array" ref="H29">INDEX('Extreme Storm Plan'!$B$51:$AR$51,ROW(E25))</f>
        <v>61975125.273490049</v>
      </c>
      <c r="J29" s="13">
        <f t="shared" si="0"/>
        <v>31086544.811382018</v>
      </c>
      <c r="K29" s="13">
        <f t="shared" si="1"/>
        <v>72565576.501138151</v>
      </c>
      <c r="L29" s="29">
        <f t="shared" si="2"/>
        <v>41479031.689756125</v>
      </c>
    </row>
    <row r="30" spans="1:12" x14ac:dyDescent="0.25">
      <c r="A30" s="14" t="s">
        <v>42</v>
      </c>
      <c r="B30" s="14" cm="1">
        <f t="array" ref="B30">INDEX('Future Storm Plan'!$B$50:$AR$50,ROW(A26))</f>
        <v>40544195.531810872</v>
      </c>
      <c r="C30" s="13" cm="1">
        <f t="array" ref="C30">INDEX('Future Storm Plan'!$B$49:$AR$49,ROW(A26))</f>
        <v>93883922.208467171</v>
      </c>
      <c r="D30" s="29" cm="1">
        <f t="array" ref="D30">INDEX('Future Storm Plan'!$B$51:$AR$51,ROW(A26))</f>
        <v>53339726.676656298</v>
      </c>
      <c r="F30" s="13" cm="1">
        <f t="array" ref="F30">INDEX('Extreme Storm Plan'!$B$50:$AR$50,ROW(E26))</f>
        <v>121444870.42318054</v>
      </c>
      <c r="G30" s="13" cm="1">
        <f t="array" ref="G30">INDEX('Extreme Storm Plan'!$B$49:$AR$49,ROW(E26))</f>
        <v>282731031.09249896</v>
      </c>
      <c r="H30" s="29" cm="1">
        <f t="array" ref="H30">INDEX('Extreme Storm Plan'!$B$51:$AR$51,ROW(E26))</f>
        <v>161286160.66931844</v>
      </c>
      <c r="J30" s="13">
        <f t="shared" si="0"/>
        <v>80900674.891369671</v>
      </c>
      <c r="K30" s="13">
        <f t="shared" si="1"/>
        <v>188847108.88403177</v>
      </c>
      <c r="L30" s="29">
        <f t="shared" si="2"/>
        <v>107946433.99266213</v>
      </c>
    </row>
    <row r="31" spans="1:12" x14ac:dyDescent="0.25">
      <c r="A31" s="14" t="s">
        <v>43</v>
      </c>
      <c r="B31" s="14" cm="1">
        <f t="array" ref="B31">INDEX('Future Storm Plan'!$B$50:$AR$50,ROW(A27))</f>
        <v>12763891.849598175</v>
      </c>
      <c r="C31" s="13" cm="1">
        <f t="array" ref="C31">INDEX('Future Storm Plan'!$B$49:$AR$49,ROW(A27))</f>
        <v>29555999.663250476</v>
      </c>
      <c r="D31" s="29" cm="1">
        <f t="array" ref="D31">INDEX('Future Storm Plan'!$B$51:$AR$51,ROW(A27))</f>
        <v>16792107.813652299</v>
      </c>
      <c r="F31" s="13" cm="1">
        <f t="array" ref="F31">INDEX('Extreme Storm Plan'!$B$50:$AR$50,ROW(E27))</f>
        <v>38232579.816603549</v>
      </c>
      <c r="G31" s="13" cm="1">
        <f t="array" ref="G31">INDEX('Extreme Storm Plan'!$B$49:$AR$49,ROW(E27))</f>
        <v>89007766.859219566</v>
      </c>
      <c r="H31" s="29" cm="1">
        <f t="array" ref="H31">INDEX('Extreme Storm Plan'!$B$51:$AR$51,ROW(E27))</f>
        <v>50775187.042616017</v>
      </c>
      <c r="J31" s="13">
        <f t="shared" si="0"/>
        <v>25468687.967005372</v>
      </c>
      <c r="K31" s="13">
        <f t="shared" si="1"/>
        <v>59451767.19596909</v>
      </c>
      <c r="L31" s="29">
        <f t="shared" si="2"/>
        <v>33983079.228963718</v>
      </c>
    </row>
    <row r="32" spans="1:12" x14ac:dyDescent="0.25">
      <c r="A32" s="14" t="s">
        <v>44</v>
      </c>
      <c r="B32" s="14" cm="1">
        <f t="array" ref="B32">INDEX('Future Storm Plan'!$B$50:$AR$50,ROW(A28))</f>
        <v>9808828.2627638225</v>
      </c>
      <c r="C32" s="13" cm="1">
        <f t="array" ref="C32">INDEX('Future Storm Plan'!$B$49:$AR$49,ROW(A28))</f>
        <v>22713270.235069875</v>
      </c>
      <c r="D32" s="29" cm="1">
        <f t="array" ref="D32">INDEX('Future Storm Plan'!$B$51:$AR$51,ROW(A28))</f>
        <v>12904441.972306052</v>
      </c>
      <c r="F32" s="13" cm="1">
        <f t="array" ref="F32">INDEX('Extreme Storm Plan'!$B$50:$AR$50,ROW(E28))</f>
        <v>29381070.748831257</v>
      </c>
      <c r="G32" s="13" cm="1">
        <f t="array" ref="G32">INDEX('Extreme Storm Plan'!$B$49:$AR$49,ROW(E28))</f>
        <v>68400916.386775196</v>
      </c>
      <c r="H32" s="29" cm="1">
        <f t="array" ref="H32">INDEX('Extreme Storm Plan'!$B$51:$AR$51,ROW(E28))</f>
        <v>39019845.637943938</v>
      </c>
      <c r="J32" s="13">
        <f t="shared" si="0"/>
        <v>19572242.486067437</v>
      </c>
      <c r="K32" s="13">
        <f t="shared" si="1"/>
        <v>45687646.151705325</v>
      </c>
      <c r="L32" s="29">
        <f t="shared" si="2"/>
        <v>26115403.665637888</v>
      </c>
    </row>
    <row r="33" spans="1:12" x14ac:dyDescent="0.25">
      <c r="A33" s="14" t="s">
        <v>45</v>
      </c>
      <c r="B33" s="14" cm="1">
        <f t="array" ref="B33">INDEX('Future Storm Plan'!$B$50:$AR$50,ROW(A29))</f>
        <v>21347979.733469438</v>
      </c>
      <c r="C33" s="13" cm="1">
        <f t="array" ref="C33">INDEX('Future Storm Plan'!$B$49:$AR$49,ROW(A29))</f>
        <v>49433267.630935319</v>
      </c>
      <c r="D33" s="29" cm="1">
        <f t="array" ref="D33">INDEX('Future Storm Plan'!$B$51:$AR$51,ROW(A29))</f>
        <v>28085287.897465881</v>
      </c>
      <c r="F33" s="13" cm="1">
        <f t="array" ref="F33">INDEX('Extreme Storm Plan'!$B$50:$AR$50,ROW(E29))</f>
        <v>63945099.872402951</v>
      </c>
      <c r="G33" s="13" cm="1">
        <f t="array" ref="G33">INDEX('Extreme Storm Plan'!$B$49:$AR$49,ROW(E29))</f>
        <v>148868074.52006194</v>
      </c>
      <c r="H33" s="29" cm="1">
        <f t="array" ref="H33">INDEX('Extreme Storm Plan'!$B$51:$AR$51,ROW(E29))</f>
        <v>84922974.647658989</v>
      </c>
      <c r="J33" s="13">
        <f t="shared" si="0"/>
        <v>42597120.13893351</v>
      </c>
      <c r="K33" s="13">
        <f t="shared" si="1"/>
        <v>99434806.889126629</v>
      </c>
      <c r="L33" s="29">
        <f t="shared" si="2"/>
        <v>56837686.750193104</v>
      </c>
    </row>
    <row r="34" spans="1:12" x14ac:dyDescent="0.25">
      <c r="A34" s="14" t="s">
        <v>46</v>
      </c>
      <c r="B34" s="14" cm="1">
        <f t="array" ref="B34">INDEX('Future Storm Plan'!$B$50:$AR$50,ROW(A30))</f>
        <v>32113414.653539553</v>
      </c>
      <c r="C34" s="13" cm="1">
        <f t="array" ref="C34">INDEX('Future Storm Plan'!$B$49:$AR$49,ROW(A30))</f>
        <v>74361651.122554615</v>
      </c>
      <c r="D34" s="29" cm="1">
        <f t="array" ref="D34">INDEX('Future Storm Plan'!$B$51:$AR$51,ROW(A30))</f>
        <v>42248236.469015062</v>
      </c>
      <c r="F34" s="13" cm="1">
        <f t="array" ref="F34">INDEX('Extreme Storm Plan'!$B$50:$AR$50,ROW(E30))</f>
        <v>96191561.585801855</v>
      </c>
      <c r="G34" s="13" cm="1">
        <f t="array" ref="G34">INDEX('Extreme Storm Plan'!$B$49:$AR$49,ROW(E30))</f>
        <v>223939795.02620745</v>
      </c>
      <c r="H34" s="29" cm="1">
        <f t="array" ref="H34">INDEX('Extreme Storm Plan'!$B$51:$AR$51,ROW(E30))</f>
        <v>127748233.44040559</v>
      </c>
      <c r="J34" s="13">
        <f t="shared" si="0"/>
        <v>64078146.932262301</v>
      </c>
      <c r="K34" s="13">
        <f t="shared" si="1"/>
        <v>149578143.90365285</v>
      </c>
      <c r="L34" s="29">
        <f t="shared" si="2"/>
        <v>85499996.97139053</v>
      </c>
    </row>
    <row r="35" spans="1:12" x14ac:dyDescent="0.25">
      <c r="A35" s="14" t="s">
        <v>47</v>
      </c>
      <c r="B35" s="14" cm="1">
        <f t="array" ref="B35">INDEX('Future Storm Plan'!$B$50:$AR$50,ROW(A31))</f>
        <v>9844636.6533515379</v>
      </c>
      <c r="C35" s="13" cm="1">
        <f t="array" ref="C35">INDEX('Future Storm Plan'!$B$49:$AR$49,ROW(A31))</f>
        <v>22796187.952692609</v>
      </c>
      <c r="D35" s="29" cm="1">
        <f t="array" ref="D35">INDEX('Future Storm Plan'!$B$51:$AR$51,ROW(A31))</f>
        <v>12951551.299341071</v>
      </c>
      <c r="F35" s="13" cm="1">
        <f t="array" ref="F35">INDEX('Extreme Storm Plan'!$B$50:$AR$50,ROW(E31))</f>
        <v>29488330.130795702</v>
      </c>
      <c r="G35" s="13" cm="1">
        <f t="array" ref="G35">INDEX('Extreme Storm Plan'!$B$49:$AR$49,ROW(E31))</f>
        <v>68650622.739554688</v>
      </c>
      <c r="H35" s="29" cm="1">
        <f t="array" ref="H35">INDEX('Extreme Storm Plan'!$B$51:$AR$51,ROW(E31))</f>
        <v>39162292.608758986</v>
      </c>
      <c r="J35" s="13">
        <f t="shared" si="0"/>
        <v>19643693.477444164</v>
      </c>
      <c r="K35" s="13">
        <f t="shared" si="1"/>
        <v>45854434.786862075</v>
      </c>
      <c r="L35" s="29">
        <f t="shared" si="2"/>
        <v>26210741.309417915</v>
      </c>
    </row>
    <row r="36" spans="1:12" x14ac:dyDescent="0.25">
      <c r="A36" s="14" t="s">
        <v>48</v>
      </c>
      <c r="B36" s="14" cm="1">
        <f t="array" ref="B36">INDEX('Future Storm Plan'!$B$50:$AR$50,ROW(A32))</f>
        <v>10007901.014271865</v>
      </c>
      <c r="C36" s="13" cm="1">
        <f t="array" ref="C36">INDEX('Future Storm Plan'!$B$49:$AR$49,ROW(A32))</f>
        <v>23174242.033159755</v>
      </c>
      <c r="D36" s="29" cm="1">
        <f t="array" ref="D36">INDEX('Future Storm Plan'!$B$51:$AR$51,ROW(A32))</f>
        <v>13166341.018887891</v>
      </c>
      <c r="F36" s="13" cm="1">
        <f t="array" ref="F36">INDEX('Extreme Storm Plan'!$B$50:$AR$50,ROW(E32))</f>
        <v>29977367.313470494</v>
      </c>
      <c r="G36" s="13" cm="1">
        <f t="array" ref="G36">INDEX('Extreme Storm Plan'!$B$49:$AR$49,ROW(E32))</f>
        <v>69789130.989581406</v>
      </c>
      <c r="H36" s="29" cm="1">
        <f t="array" ref="H36">INDEX('Extreme Storm Plan'!$B$51:$AR$51,ROW(E32))</f>
        <v>39811763.676110908</v>
      </c>
      <c r="J36" s="13">
        <f t="shared" si="0"/>
        <v>19969466.299198627</v>
      </c>
      <c r="K36" s="13">
        <f t="shared" si="1"/>
        <v>46614888.956421651</v>
      </c>
      <c r="L36" s="29">
        <f t="shared" si="2"/>
        <v>26645422.657223016</v>
      </c>
    </row>
    <row r="37" spans="1:12" x14ac:dyDescent="0.25">
      <c r="A37" s="14" t="s">
        <v>49</v>
      </c>
      <c r="B37" s="14" cm="1">
        <f t="array" ref="B37">INDEX('Future Storm Plan'!$B$50:$AR$50,ROW(A33))</f>
        <v>12305732.650972016</v>
      </c>
      <c r="C37" s="13" cm="1">
        <f t="array" ref="C37">INDEX('Future Storm Plan'!$B$49:$AR$49,ROW(A33))</f>
        <v>28495088.674668558</v>
      </c>
      <c r="D37" s="29" cm="1">
        <f t="array" ref="D37">INDEX('Future Storm Plan'!$B$51:$AR$51,ROW(A33))</f>
        <v>16189356.023696542</v>
      </c>
      <c r="F37" s="13" cm="1">
        <f t="array" ref="F37">INDEX('Extreme Storm Plan'!$B$50:$AR$50,ROW(E33))</f>
        <v>36860223.458794303</v>
      </c>
      <c r="G37" s="13" cm="1">
        <f t="array" ref="G37">INDEX('Extreme Storm Plan'!$B$49:$AR$49,ROW(E33))</f>
        <v>85812837.94441469</v>
      </c>
      <c r="H37" s="29" cm="1">
        <f t="array" ref="H37">INDEX('Extreme Storm Plan'!$B$51:$AR$51,ROW(E33))</f>
        <v>48952614.485620387</v>
      </c>
      <c r="J37" s="13">
        <f t="shared" si="0"/>
        <v>24554490.807822287</v>
      </c>
      <c r="K37" s="13">
        <f t="shared" si="1"/>
        <v>57317749.269746132</v>
      </c>
      <c r="L37" s="29">
        <f t="shared" si="2"/>
        <v>32763258.461923845</v>
      </c>
    </row>
    <row r="38" spans="1:12" x14ac:dyDescent="0.25">
      <c r="A38" s="14" t="s">
        <v>50</v>
      </c>
      <c r="B38" s="14" cm="1">
        <f t="array" ref="B38">INDEX('Future Storm Plan'!$B$50:$AR$50,ROW(A34))</f>
        <v>7913532.7220308594</v>
      </c>
      <c r="C38" s="13" cm="1">
        <f t="array" ref="C38">INDEX('Future Storm Plan'!$B$49:$AR$49,ROW(A34))</f>
        <v>18324534.023282949</v>
      </c>
      <c r="D38" s="29" cm="1">
        <f t="array" ref="D38">INDEX('Future Storm Plan'!$B$51:$AR$51,ROW(A34))</f>
        <v>10411001.301252089</v>
      </c>
      <c r="F38" s="13" cm="1">
        <f t="array" ref="F38">INDEX('Extreme Storm Plan'!$B$50:$AR$50,ROW(E34))</f>
        <v>23703959.183567792</v>
      </c>
      <c r="G38" s="13" cm="1">
        <f t="array" ref="G38">INDEX('Extreme Storm Plan'!$B$49:$AR$49,ROW(E34))</f>
        <v>55184256.013380617</v>
      </c>
      <c r="H38" s="29" cm="1">
        <f t="array" ref="H38">INDEX('Extreme Storm Plan'!$B$51:$AR$51,ROW(E34))</f>
        <v>31480296.829812825</v>
      </c>
      <c r="J38" s="13">
        <f t="shared" si="0"/>
        <v>15790426.461536933</v>
      </c>
      <c r="K38" s="13">
        <f t="shared" si="1"/>
        <v>36859721.990097672</v>
      </c>
      <c r="L38" s="29">
        <f t="shared" si="2"/>
        <v>21069295.528560735</v>
      </c>
    </row>
    <row r="39" spans="1:12" x14ac:dyDescent="0.25">
      <c r="A39" s="14" t="s">
        <v>51</v>
      </c>
      <c r="B39" s="14" cm="1">
        <f t="array" ref="B39">INDEX('Future Storm Plan'!$B$50:$AR$50,ROW(A35))</f>
        <v>26689531.675638955</v>
      </c>
      <c r="C39" s="13" cm="1">
        <f t="array" ref="C39">INDEX('Future Storm Plan'!$B$49:$AR$49,ROW(A35))</f>
        <v>61802136.723865397</v>
      </c>
      <c r="D39" s="29" cm="1">
        <f t="array" ref="D39">INDEX('Future Storm Plan'!$B$51:$AR$51,ROW(A35))</f>
        <v>35112605.048226446</v>
      </c>
      <c r="F39" s="13" cm="1">
        <f t="array" ref="F39">INDEX('Extreme Storm Plan'!$B$50:$AR$50,ROW(E35))</f>
        <v>79945024.768347532</v>
      </c>
      <c r="G39" s="13" cm="1">
        <f t="array" ref="G39">INDEX('Extreme Storm Plan'!$B$49:$AR$49,ROW(E35))</f>
        <v>186116871.01076582</v>
      </c>
      <c r="H39" s="29" cm="1">
        <f t="array" ref="H39">INDEX('Extreme Storm Plan'!$B$51:$AR$51,ROW(E35))</f>
        <v>106171846.24241829</v>
      </c>
      <c r="J39" s="13">
        <f t="shared" si="0"/>
        <v>53255493.092708573</v>
      </c>
      <c r="K39" s="13">
        <f t="shared" si="1"/>
        <v>124314734.28690043</v>
      </c>
      <c r="L39" s="29">
        <f t="shared" si="2"/>
        <v>71059241.194191843</v>
      </c>
    </row>
    <row r="40" spans="1:12" x14ac:dyDescent="0.25">
      <c r="A40" s="14" t="s">
        <v>52</v>
      </c>
      <c r="B40" s="14" cm="1">
        <f t="array" ref="B40">INDEX('Future Storm Plan'!$B$50:$AR$50,ROW(A36))</f>
        <v>12527805.475203352</v>
      </c>
      <c r="C40" s="13" cm="1">
        <f t="array" ref="C40">INDEX('Future Storm Plan'!$B$49:$AR$49,ROW(A36))</f>
        <v>29009319.318075728</v>
      </c>
      <c r="D40" s="29" cm="1">
        <f t="array" ref="D40">INDEX('Future Storm Plan'!$B$51:$AR$51,ROW(A36))</f>
        <v>16481513.842872376</v>
      </c>
      <c r="F40" s="13" cm="1">
        <f t="array" ref="F40">INDEX('Extreme Storm Plan'!$B$50:$AR$50,ROW(E36))</f>
        <v>37525413.75322558</v>
      </c>
      <c r="G40" s="13" cm="1">
        <f t="array" ref="G40">INDEX('Extreme Storm Plan'!$B$49:$AR$49,ROW(E36))</f>
        <v>87361441.332618207</v>
      </c>
      <c r="H40" s="29" cm="1">
        <f t="array" ref="H40">INDEX('Extreme Storm Plan'!$B$51:$AR$51,ROW(E36))</f>
        <v>49836027.579392627</v>
      </c>
      <c r="J40" s="13">
        <f t="shared" si="0"/>
        <v>24997608.27802223</v>
      </c>
      <c r="K40" s="13">
        <f t="shared" si="1"/>
        <v>58352122.014542475</v>
      </c>
      <c r="L40" s="29">
        <f t="shared" si="2"/>
        <v>33354513.736520253</v>
      </c>
    </row>
    <row r="41" spans="1:12" x14ac:dyDescent="0.25">
      <c r="A41" s="14" t="s">
        <v>53</v>
      </c>
      <c r="B41" s="14" cm="1">
        <f t="array" ref="B41">INDEX('Future Storm Plan'!$B$50:$AR$50,ROW(A37))</f>
        <v>11443012.063736584</v>
      </c>
      <c r="C41" s="13" cm="1">
        <f t="array" ref="C41">INDEX('Future Storm Plan'!$B$49:$AR$49,ROW(A37))</f>
        <v>26497377.499560758</v>
      </c>
      <c r="D41" s="29" cm="1">
        <f t="array" ref="D41">INDEX('Future Storm Plan'!$B$51:$AR$51,ROW(A37))</f>
        <v>15054365.435824174</v>
      </c>
      <c r="F41" s="13" cm="1">
        <f t="array" ref="F41">INDEX('Extreme Storm Plan'!$B$50:$AR$50,ROW(E37))</f>
        <v>34276056.019930899</v>
      </c>
      <c r="G41" s="13" cm="1">
        <f t="array" ref="G41">INDEX('Extreme Storm Plan'!$B$49:$AR$49,ROW(E37))</f>
        <v>79796739.265568748</v>
      </c>
      <c r="H41" s="29" cm="1">
        <f t="array" ref="H41">INDEX('Extreme Storm Plan'!$B$51:$AR$51,ROW(E37))</f>
        <v>45520683.245637849</v>
      </c>
      <c r="J41" s="13">
        <f t="shared" si="0"/>
        <v>22833043.956194315</v>
      </c>
      <c r="K41" s="13">
        <f t="shared" si="1"/>
        <v>53299361.76600799</v>
      </c>
      <c r="L41" s="29">
        <f t="shared" si="2"/>
        <v>30466317.809813675</v>
      </c>
    </row>
    <row r="42" spans="1:12" x14ac:dyDescent="0.25">
      <c r="A42" s="14" t="s">
        <v>54</v>
      </c>
      <c r="B42" s="14" cm="1">
        <f t="array" ref="B42">INDEX('Future Storm Plan'!$B$50:$AR$50,ROW(A38))</f>
        <v>5806459.1131599247</v>
      </c>
      <c r="C42" s="13" cm="1">
        <f t="array" ref="C42">INDEX('Future Storm Plan'!$B$49:$AR$49,ROW(A38))</f>
        <v>13445405.650208095</v>
      </c>
      <c r="D42" s="29" cm="1">
        <f t="array" ref="D42">INDEX('Future Storm Plan'!$B$51:$AR$51,ROW(A38))</f>
        <v>7638946.5370481703</v>
      </c>
      <c r="F42" s="13" cm="1">
        <f t="array" ref="F42">INDEX('Extreme Storm Plan'!$B$50:$AR$50,ROW(E38))</f>
        <v>17392493.928309232</v>
      </c>
      <c r="G42" s="13" cm="1">
        <f t="array" ref="G42">INDEX('Extreme Storm Plan'!$B$49:$AR$49,ROW(E38))</f>
        <v>40490781.738956824</v>
      </c>
      <c r="H42" s="29" cm="1">
        <f t="array" ref="H42">INDEX('Extreme Storm Plan'!$B$51:$AR$51,ROW(E38))</f>
        <v>23098287.810647592</v>
      </c>
      <c r="J42" s="13">
        <f t="shared" si="0"/>
        <v>11586034.815149307</v>
      </c>
      <c r="K42" s="13">
        <f t="shared" si="1"/>
        <v>27045376.088748731</v>
      </c>
      <c r="L42" s="29">
        <f t="shared" si="2"/>
        <v>15459341.273599422</v>
      </c>
    </row>
    <row r="43" spans="1:12" x14ac:dyDescent="0.25">
      <c r="A43" s="14" t="s">
        <v>55</v>
      </c>
      <c r="B43" s="14" cm="1">
        <f t="array" ref="B43">INDEX('Future Storm Plan'!$B$50:$AR$50,ROW(A39))</f>
        <v>24875108.680396378</v>
      </c>
      <c r="C43" s="13" cm="1">
        <f t="array" ref="C43">INDEX('Future Storm Plan'!$B$49:$AR$49,ROW(A39))</f>
        <v>57600668.545641102</v>
      </c>
      <c r="D43" s="29" cm="1">
        <f t="array" ref="D43">INDEX('Future Storm Plan'!$B$51:$AR$51,ROW(A39))</f>
        <v>32725559.865244724</v>
      </c>
      <c r="F43" s="13" cm="1">
        <f t="array" ref="F43">INDEX('Extreme Storm Plan'!$B$50:$AR$50,ROW(E39))</f>
        <v>74510156.406557351</v>
      </c>
      <c r="G43" s="13" cm="1">
        <f t="array" ref="G43">INDEX('Extreme Storm Plan'!$B$49:$AR$49,ROW(E39))</f>
        <v>173464167.5213013</v>
      </c>
      <c r="H43" s="29" cm="1">
        <f t="array" ref="H43">INDEX('Extreme Storm Plan'!$B$51:$AR$51,ROW(E39))</f>
        <v>98954011.114743948</v>
      </c>
      <c r="J43" s="13">
        <f t="shared" si="0"/>
        <v>49635047.726160973</v>
      </c>
      <c r="K43" s="13">
        <f t="shared" si="1"/>
        <v>115863498.9756602</v>
      </c>
      <c r="L43" s="29">
        <f t="shared" si="2"/>
        <v>66228451.249499224</v>
      </c>
    </row>
    <row r="44" spans="1:12" x14ac:dyDescent="0.25">
      <c r="A44" s="14" t="s">
        <v>56</v>
      </c>
      <c r="B44" s="14" cm="1">
        <f t="array" ref="B44">INDEX('Future Storm Plan'!$B$50:$AR$50,ROW(A40))</f>
        <v>5653609.1918173842</v>
      </c>
      <c r="C44" s="13" cm="1">
        <f t="array" ref="C44">INDEX('Future Storm Plan'!$B$49:$AR$49,ROW(A40))</f>
        <v>13091467.190296261</v>
      </c>
      <c r="D44" s="29" cm="1">
        <f t="array" ref="D44">INDEX('Future Storm Plan'!$B$51:$AR$51,ROW(A40))</f>
        <v>7437857.9984788764</v>
      </c>
      <c r="F44" s="13" cm="1">
        <f t="array" ref="F44">INDEX('Extreme Storm Plan'!$B$50:$AR$50,ROW(E40))</f>
        <v>16934651.846399531</v>
      </c>
      <c r="G44" s="13" cm="1">
        <f t="array" ref="G44">INDEX('Extreme Storm Plan'!$B$49:$AR$49,ROW(E40))</f>
        <v>39424897.577321954</v>
      </c>
      <c r="H44" s="29" cm="1">
        <f t="array" ref="H44">INDEX('Extreme Storm Plan'!$B$51:$AR$51,ROW(E40))</f>
        <v>22490245.730922423</v>
      </c>
      <c r="J44" s="13">
        <f t="shared" si="0"/>
        <v>11281042.654582147</v>
      </c>
      <c r="K44" s="13">
        <f t="shared" si="1"/>
        <v>26333430.387025692</v>
      </c>
      <c r="L44" s="29">
        <f t="shared" si="2"/>
        <v>15052387.732443547</v>
      </c>
    </row>
    <row r="45" spans="1:12" x14ac:dyDescent="0.25">
      <c r="A45" s="14" t="s">
        <v>57</v>
      </c>
      <c r="B45" s="14" cm="1">
        <f t="array" ref="B45">INDEX('Future Storm Plan'!$B$50:$AR$50,ROW(A41))</f>
        <v>8530084.6590935923</v>
      </c>
      <c r="C45" s="13" cm="1">
        <f t="array" ref="C45">INDEX('Future Storm Plan'!$B$49:$AR$49,ROW(A41))</f>
        <v>19752218.389378253</v>
      </c>
      <c r="D45" s="29" cm="1">
        <f t="array" ref="D45">INDEX('Future Storm Plan'!$B$51:$AR$51,ROW(A41))</f>
        <v>11222133.730284661</v>
      </c>
      <c r="F45" s="13" cm="1">
        <f t="array" ref="F45">INDEX('Extreme Storm Plan'!$B$50:$AR$50,ROW(E41))</f>
        <v>25550760.411797777</v>
      </c>
      <c r="G45" s="13" cm="1">
        <f t="array" ref="G45">INDEX('Extreme Storm Plan'!$B$49:$AR$49,ROW(E41))</f>
        <v>59483721.389406033</v>
      </c>
      <c r="H45" s="29" cm="1">
        <f t="array" ref="H45">INDEX('Extreme Storm Plan'!$B$51:$AR$51,ROW(E41))</f>
        <v>33932960.977608256</v>
      </c>
      <c r="J45" s="13">
        <f t="shared" si="0"/>
        <v>17020675.752704185</v>
      </c>
      <c r="K45" s="13">
        <f t="shared" si="1"/>
        <v>39731503.000027776</v>
      </c>
      <c r="L45" s="29">
        <f t="shared" si="2"/>
        <v>22710827.247323595</v>
      </c>
    </row>
    <row r="46" spans="1:12" x14ac:dyDescent="0.25">
      <c r="A46" s="14" t="s">
        <v>58</v>
      </c>
      <c r="B46" s="14" cm="1">
        <f t="array" ref="B46">INDEX('Future Storm Plan'!$B$50:$AR$50,ROW(A42))</f>
        <v>7034809.0074733971</v>
      </c>
      <c r="C46" s="13" cm="1">
        <f t="array" ref="C46">INDEX('Future Storm Plan'!$B$49:$AR$49,ROW(A42))</f>
        <v>16289766.092186119</v>
      </c>
      <c r="D46" s="29" cm="1">
        <f t="array" ref="D46">INDEX('Future Storm Plan'!$B$51:$AR$51,ROW(A42))</f>
        <v>9254957.0847127214</v>
      </c>
      <c r="F46" s="13" cm="1">
        <f t="array" ref="F46">INDEX('Extreme Storm Plan'!$B$50:$AR$50,ROW(E42))</f>
        <v>21071856.455854841</v>
      </c>
      <c r="G46" s="13" cm="1">
        <f t="array" ref="G46">INDEX('Extreme Storm Plan'!$B$49:$AR$49,ROW(E42))</f>
        <v>49056561.072008945</v>
      </c>
      <c r="H46" s="29" cm="1">
        <f t="array" ref="H46">INDEX('Extreme Storm Plan'!$B$51:$AR$51,ROW(E42))</f>
        <v>27984704.616154104</v>
      </c>
      <c r="J46" s="13">
        <f t="shared" si="0"/>
        <v>14037047.448381443</v>
      </c>
      <c r="K46" s="13">
        <f t="shared" si="1"/>
        <v>32766794.979822826</v>
      </c>
      <c r="L46" s="29">
        <f t="shared" si="2"/>
        <v>18729747.531441383</v>
      </c>
    </row>
    <row r="47" spans="1:12" x14ac:dyDescent="0.25">
      <c r="A47" s="14" t="s">
        <v>59</v>
      </c>
      <c r="B47" s="14" cm="1">
        <f t="array" ref="B47">INDEX('Future Storm Plan'!$B$50:$AR$50,ROW(A43))</f>
        <v>18394873.502004493</v>
      </c>
      <c r="C47" s="13" cm="1">
        <f t="array" ref="C47">INDEX('Future Storm Plan'!$B$49:$AR$49,ROW(A43))</f>
        <v>42595070.644373685</v>
      </c>
      <c r="D47" s="29" cm="1">
        <f t="array" ref="D47">INDEX('Future Storm Plan'!$B$51:$AR$51,ROW(A43))</f>
        <v>24200197.142369192</v>
      </c>
      <c r="F47" s="13" cm="1">
        <f t="array" ref="F47">INDEX('Extreme Storm Plan'!$B$50:$AR$50,ROW(E43))</f>
        <v>55099453.80835022</v>
      </c>
      <c r="G47" s="13" cm="1">
        <f t="array" ref="G47">INDEX('Extreme Storm Plan'!$B$49:$AR$49,ROW(E43))</f>
        <v>128274873.4762114</v>
      </c>
      <c r="H47" s="29" cm="1">
        <f t="array" ref="H47">INDEX('Extreme Storm Plan'!$B$51:$AR$51,ROW(E43))</f>
        <v>73175419.667861179</v>
      </c>
      <c r="J47" s="13">
        <f t="shared" si="0"/>
        <v>36704580.306345731</v>
      </c>
      <c r="K47" s="13">
        <f t="shared" si="1"/>
        <v>85679802.831837714</v>
      </c>
      <c r="L47" s="29">
        <f t="shared" si="2"/>
        <v>48975222.525491983</v>
      </c>
    </row>
    <row r="48" spans="1:12" ht="15.75" thickBot="1" x14ac:dyDescent="0.3">
      <c r="A48" s="33" t="s">
        <v>1</v>
      </c>
      <c r="B48" s="32">
        <f>SUM(B5:B47)</f>
        <v>954075043.95291698</v>
      </c>
      <c r="C48" s="30">
        <f>SUM(C5:C47)</f>
        <v>2209251066.2158136</v>
      </c>
      <c r="D48" s="30">
        <f>SUM(D5:D47)</f>
        <v>1255176022.2628961</v>
      </c>
      <c r="F48" s="30">
        <f>SUM(F5:F47)</f>
        <v>2857807845.6617289</v>
      </c>
      <c r="G48" s="30">
        <f>SUM(G5:G47)</f>
        <v>6653150158.1967983</v>
      </c>
      <c r="H48" s="30">
        <f>SUM(H5:H47)</f>
        <v>3795342312.5350699</v>
      </c>
      <c r="J48" s="30">
        <f>SUM(J5:J47)</f>
        <v>1903732801.7088113</v>
      </c>
      <c r="K48" s="30">
        <f>SUM(K5:K47)</f>
        <v>4443899091.9809875</v>
      </c>
      <c r="L48" s="30">
        <f>SUM(L5:L47)</f>
        <v>2540166290.2721758</v>
      </c>
    </row>
    <row r="49" ht="15.75" thickTop="1" x14ac:dyDescent="0.25"/>
  </sheetData>
  <mergeCells count="3">
    <mergeCell ref="B2:D3"/>
    <mergeCell ref="F2:H3"/>
    <mergeCell ref="J2:L3"/>
  </mergeCells>
  <phoneticPr fontId="3" type="noConversion"/>
  <conditionalFormatting sqref="A5:D48">
    <cfRule type="expression" dxfId="2" priority="1">
      <formula>MOD(ROW()-ROW($A$5),2)=0</formula>
    </cfRule>
  </conditionalFormatting>
  <conditionalFormatting sqref="F5:H48">
    <cfRule type="expression" dxfId="1" priority="3">
      <formula>MOD(ROW()-ROW($A$5),2)=0</formula>
    </cfRule>
  </conditionalFormatting>
  <conditionalFormatting sqref="J5:L48">
    <cfRule type="expression" dxfId="0" priority="2">
      <formula>MOD(ROW()-ROW($A$5),2)=0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81901-AFB8-4612-A98D-1B1DDE66FAC4}">
  <dimension ref="A1:G48"/>
  <sheetViews>
    <sheetView showGridLines="0" showRowColHeaders="0" workbookViewId="0">
      <pane ySplit="3" topLeftCell="A4" activePane="bottomLeft" state="frozen"/>
      <selection pane="bottomLeft" activeCell="B1" sqref="B1:D1"/>
    </sheetView>
  </sheetViews>
  <sheetFormatPr defaultRowHeight="15" x14ac:dyDescent="0.25"/>
  <cols>
    <col min="2" max="2" width="10.140625" bestFit="1" customWidth="1"/>
    <col min="4" max="4" width="16.5703125" customWidth="1"/>
    <col min="5" max="5" width="10.140625" bestFit="1" customWidth="1"/>
    <col min="7" max="7" width="16.5703125" customWidth="1"/>
  </cols>
  <sheetData>
    <row r="1" spans="1:7" ht="42.75" customHeight="1" thickBot="1" x14ac:dyDescent="0.3">
      <c r="B1" s="115" t="s">
        <v>36</v>
      </c>
      <c r="C1" s="116"/>
      <c r="D1" s="117"/>
      <c r="E1" s="95" t="s">
        <v>2</v>
      </c>
      <c r="F1" s="96"/>
      <c r="G1" s="114"/>
    </row>
    <row r="2" spans="1:7" ht="18.75" x14ac:dyDescent="0.25">
      <c r="B2" s="87" t="s">
        <v>3</v>
      </c>
      <c r="C2" s="88"/>
      <c r="D2" s="89"/>
      <c r="E2" s="90" t="s">
        <v>4</v>
      </c>
      <c r="F2" s="91"/>
      <c r="G2" s="121"/>
    </row>
    <row r="3" spans="1:7" ht="90" customHeight="1" thickBot="1" x14ac:dyDescent="0.3">
      <c r="B3" s="128" t="s">
        <v>6</v>
      </c>
      <c r="C3" s="129"/>
      <c r="D3" s="130"/>
      <c r="E3" s="122" t="s">
        <v>7</v>
      </c>
      <c r="F3" s="123"/>
      <c r="G3" s="124"/>
    </row>
    <row r="4" spans="1:7" x14ac:dyDescent="0.25">
      <c r="A4" s="65" t="str" cm="1">
        <f t="array" ref="A4:A47">'Future Storm Plan'!A4:A47</f>
        <v>FY29</v>
      </c>
      <c r="B4" s="131" cm="1">
        <f t="array" ref="B4">INDEX('Future Storm Plan'!$B$4:$AS$47,ROWS(B$4:B4),MATCH($B$1,'Future Storm Plan'!$B$2:$AS$2,0))</f>
        <v>6049.9332850632509</v>
      </c>
      <c r="C4" s="125"/>
      <c r="D4" s="125"/>
      <c r="E4" s="125" cm="1">
        <f t="array" ref="E4">INDEX('Extreme Storm Plan'!$B$4:$AS$47,ROWS(C$4:C4),MATCH($B$1,'Extreme Storm Plan'!$B$2:$AS$2,0))</f>
        <v>18243.679260963934</v>
      </c>
      <c r="F4" s="125"/>
      <c r="G4" s="126"/>
    </row>
    <row r="5" spans="1:7" x14ac:dyDescent="0.25">
      <c r="A5" s="65" t="str">
        <v>FY30</v>
      </c>
      <c r="B5" s="127" cm="1">
        <f t="array" ref="B5">INDEX('Future Storm Plan'!$B$4:$AS$47,ROWS(B$4:B5),MATCH($B$1,'Future Storm Plan'!$B$2:$AS$2,0))</f>
        <v>18382.489596922947</v>
      </c>
      <c r="C5" s="118"/>
      <c r="D5" s="118"/>
      <c r="E5" s="118" cm="1">
        <f t="array" ref="E5">INDEX('Extreme Storm Plan'!$B$4:$AS$47,ROWS(C$4:C5),MATCH($B$1,'Extreme Storm Plan'!$B$2:$AS$2,0))</f>
        <v>55432.71775446734</v>
      </c>
      <c r="F5" s="118"/>
      <c r="G5" s="119"/>
    </row>
    <row r="6" spans="1:7" x14ac:dyDescent="0.25">
      <c r="A6" s="65" t="str">
        <v>FY31</v>
      </c>
      <c r="B6" s="127" cm="1">
        <f t="array" ref="B6">INDEX('Future Storm Plan'!$B$4:$AS$47,ROWS(B$4:B6),MATCH($B$1,'Future Storm Plan'!$B$2:$AS$2,0))</f>
        <v>30882.000798476223</v>
      </c>
      <c r="C6" s="118"/>
      <c r="D6" s="118"/>
      <c r="E6" s="118" cm="1">
        <f t="array" ref="E6">INDEX('Extreme Storm Plan'!$B$4:$AS$47,ROWS(C$4:C6),MATCH($B$1,'Extreme Storm Plan'!$B$2:$AS$2,0))</f>
        <v>112292.4771511264</v>
      </c>
      <c r="F6" s="118"/>
      <c r="G6" s="119"/>
    </row>
    <row r="7" spans="1:7" x14ac:dyDescent="0.25">
      <c r="A7" s="65" t="str">
        <v>FY32</v>
      </c>
      <c r="B7" s="127" cm="1">
        <f t="array" ref="B7">INDEX('Future Storm Plan'!$B$4:$AS$47,ROWS(B$4:B7),MATCH($B$1,'Future Storm Plan'!$B$2:$AS$2,0))</f>
        <v>50067.757198525484</v>
      </c>
      <c r="C7" s="118"/>
      <c r="D7" s="118"/>
      <c r="E7" s="118" cm="1">
        <f t="array" ref="E7">INDEX('Extreme Storm Plan'!$B$4:$AS$47,ROWS(C$4:C7),MATCH($B$1,'Extreme Storm Plan'!$B$2:$AS$2,0))</f>
        <v>209219.19351720676</v>
      </c>
      <c r="F7" s="118"/>
      <c r="G7" s="119"/>
    </row>
    <row r="8" spans="1:7" x14ac:dyDescent="0.25">
      <c r="A8" s="65" t="str">
        <v>FY33</v>
      </c>
      <c r="B8" s="127" cm="1">
        <f t="array" ref="B8">INDEX('Future Storm Plan'!$B$4:$AS$47,ROWS(B$4:B8),MATCH($B$1,'Future Storm Plan'!$B$2:$AS$2,0))</f>
        <v>83337.992248465729</v>
      </c>
      <c r="C8" s="118"/>
      <c r="D8" s="118"/>
      <c r="E8" s="118" cm="1">
        <f t="array" ref="E8">INDEX('Extreme Storm Plan'!$B$4:$AS$47,ROWS(C$4:C8),MATCH($B$1,'Extreme Storm Plan'!$B$2:$AS$2,0))</f>
        <v>288734.01850625325</v>
      </c>
      <c r="F8" s="118"/>
      <c r="G8" s="119"/>
    </row>
    <row r="9" spans="1:7" x14ac:dyDescent="0.25">
      <c r="A9" s="65" t="str">
        <v>FY34</v>
      </c>
      <c r="B9" s="127" cm="1">
        <f t="array" ref="B9">INDEX('Future Storm Plan'!$B$4:$AS$47,ROWS(B$4:B9),MATCH($B$1,'Future Storm Plan'!$B$2:$AS$2,0))</f>
        <v>110678.14296448376</v>
      </c>
      <c r="C9" s="118"/>
      <c r="D9" s="118"/>
      <c r="E9" s="118" cm="1">
        <f t="array" ref="E9">INDEX('Extreme Storm Plan'!$B$4:$AS$47,ROWS(C$4:C9),MATCH($B$1,'Extreme Storm Plan'!$B$2:$AS$2,0))</f>
        <v>350095.4876460596</v>
      </c>
      <c r="F9" s="118"/>
      <c r="G9" s="119"/>
    </row>
    <row r="10" spans="1:7" x14ac:dyDescent="0.25">
      <c r="A10" s="65" t="str">
        <v>FY35</v>
      </c>
      <c r="B10" s="127" cm="1">
        <f t="array" ref="B10">INDEX('Future Storm Plan'!$B$4:$AS$47,ROWS(B$4:B10),MATCH($B$1,'Future Storm Plan'!$B$2:$AS$2,0))</f>
        <v>131346.94908945251</v>
      </c>
      <c r="C10" s="118"/>
      <c r="D10" s="118"/>
      <c r="E10" s="118" cm="1">
        <f t="array" ref="E10">INDEX('Extreme Storm Plan'!$B$4:$AS$47,ROWS(C$4:C10),MATCH($B$1,'Extreme Storm Plan'!$B$2:$AS$2,0))</f>
        <v>392535.94567292026</v>
      </c>
      <c r="F10" s="118"/>
      <c r="G10" s="119"/>
    </row>
    <row r="11" spans="1:7" x14ac:dyDescent="0.25">
      <c r="A11" s="65" t="str">
        <v>FY36</v>
      </c>
      <c r="B11" s="127" cm="1">
        <f t="array" ref="B11">INDEX('Future Storm Plan'!$B$4:$AS$47,ROWS(B$4:B11),MATCH($B$1,'Future Storm Plan'!$B$2:$AS$2,0))</f>
        <v>196404.06059134169</v>
      </c>
      <c r="C11" s="118"/>
      <c r="D11" s="118"/>
      <c r="E11" s="118" cm="1">
        <f t="array" ref="E11">INDEX('Extreme Storm Plan'!$B$4:$AS$47,ROWS(C$4:C11),MATCH($B$1,'Extreme Storm Plan'!$B$2:$AS$2,0))</f>
        <v>517973.30652296322</v>
      </c>
      <c r="F11" s="118"/>
      <c r="G11" s="119"/>
    </row>
    <row r="12" spans="1:7" x14ac:dyDescent="0.25">
      <c r="A12" s="65" t="str">
        <v>FY37</v>
      </c>
      <c r="B12" s="127" cm="1">
        <f t="array" ref="B12">INDEX('Future Storm Plan'!$B$4:$AS$47,ROWS(B$4:B12),MATCH($B$1,'Future Storm Plan'!$B$2:$AS$2,0))</f>
        <v>296745.05834255606</v>
      </c>
      <c r="C12" s="118"/>
      <c r="D12" s="118"/>
      <c r="E12" s="118" cm="1">
        <f t="array" ref="E12">INDEX('Extreme Storm Plan'!$B$4:$AS$47,ROWS(C$4:C12),MATCH($B$1,'Extreme Storm Plan'!$B$2:$AS$2,0))</f>
        <v>769286.49126624607</v>
      </c>
      <c r="F12" s="118"/>
      <c r="G12" s="119"/>
    </row>
    <row r="13" spans="1:7" x14ac:dyDescent="0.25">
      <c r="A13" s="65" t="str">
        <v>FY38</v>
      </c>
      <c r="B13" s="127" cm="1">
        <f t="array" ref="B13">INDEX('Future Storm Plan'!$B$4:$AS$47,ROWS(B$4:B13),MATCH($B$1,'Future Storm Plan'!$B$2:$AS$2,0))</f>
        <v>449687.85285834438</v>
      </c>
      <c r="C13" s="118"/>
      <c r="D13" s="118"/>
      <c r="E13" s="118" cm="1">
        <f t="array" ref="E13">INDEX('Extreme Storm Plan'!$B$4:$AS$47,ROWS(C$4:C13),MATCH($B$1,'Extreme Storm Plan'!$B$2:$AS$2,0))</f>
        <v>1152760.0906189468</v>
      </c>
      <c r="F13" s="118"/>
      <c r="G13" s="119"/>
    </row>
    <row r="14" spans="1:7" x14ac:dyDescent="0.25">
      <c r="A14" s="65" t="str">
        <v>FY39</v>
      </c>
      <c r="B14" s="127" cm="1">
        <f t="array" ref="B14">INDEX('Future Storm Plan'!$B$4:$AS$47,ROWS(B$4:B14),MATCH($B$1,'Future Storm Plan'!$B$2:$AS$2,0))</f>
        <v>622132.57526887162</v>
      </c>
      <c r="C14" s="118"/>
      <c r="D14" s="118"/>
      <c r="E14" s="118" cm="1">
        <f t="array" ref="E14">INDEX('Extreme Storm Plan'!$B$4:$AS$47,ROWS(C$4:C14),MATCH($B$1,'Extreme Storm Plan'!$B$2:$AS$2,0))</f>
        <v>1673440.7245028093</v>
      </c>
      <c r="F14" s="118"/>
      <c r="G14" s="119"/>
    </row>
    <row r="15" spans="1:7" x14ac:dyDescent="0.25">
      <c r="A15" s="65" t="str">
        <v>FY40</v>
      </c>
      <c r="B15" s="127" cm="1">
        <f t="array" ref="B15">INDEX('Future Storm Plan'!$B$4:$AS$47,ROWS(B$4:B15),MATCH($B$1,'Future Storm Plan'!$B$2:$AS$2,0))</f>
        <v>755249.82338719803</v>
      </c>
      <c r="C15" s="118"/>
      <c r="D15" s="118"/>
      <c r="E15" s="118" cm="1">
        <f t="array" ref="E15">INDEX('Extreme Storm Plan'!$B$4:$AS$47,ROWS(C$4:C15),MATCH($B$1,'Extreme Storm Plan'!$B$2:$AS$2,0))</f>
        <v>2208684.8292751731</v>
      </c>
      <c r="F15" s="118"/>
      <c r="G15" s="119"/>
    </row>
    <row r="16" spans="1:7" x14ac:dyDescent="0.25">
      <c r="A16" s="65" t="str">
        <v>FY41</v>
      </c>
      <c r="B16" s="127" cm="1">
        <f t="array" ref="B16">INDEX('Future Storm Plan'!$B$4:$AS$47,ROWS(B$4:B16),MATCH($B$1,'Future Storm Plan'!$B$2:$AS$2,0))</f>
        <v>865441.41809996613</v>
      </c>
      <c r="C16" s="118"/>
      <c r="D16" s="118"/>
      <c r="E16" s="118" cm="1">
        <f t="array" ref="E16">INDEX('Extreme Storm Plan'!$B$4:$AS$47,ROWS(C$4:C16),MATCH($B$1,'Extreme Storm Plan'!$B$2:$AS$2,0))</f>
        <v>2763597.6982764211</v>
      </c>
      <c r="F16" s="118"/>
      <c r="G16" s="119"/>
    </row>
    <row r="17" spans="1:7" x14ac:dyDescent="0.25">
      <c r="A17" s="65" t="str">
        <v>FY42</v>
      </c>
      <c r="B17" s="127" cm="1">
        <f t="array" ref="B17">INDEX('Future Storm Plan'!$B$4:$AS$47,ROWS(B$4:B17),MATCH($B$1,'Future Storm Plan'!$B$2:$AS$2,0))</f>
        <v>944529.58663707238</v>
      </c>
      <c r="C17" s="118"/>
      <c r="D17" s="118"/>
      <c r="E17" s="118" cm="1">
        <f t="array" ref="E17">INDEX('Extreme Storm Plan'!$B$4:$AS$47,ROWS(C$4:C17),MATCH($B$1,'Extreme Storm Plan'!$B$2:$AS$2,0))</f>
        <v>2907574.5499330927</v>
      </c>
      <c r="F17" s="118"/>
      <c r="G17" s="119"/>
    </row>
    <row r="18" spans="1:7" x14ac:dyDescent="0.25">
      <c r="A18" s="65" t="str">
        <v>FY43</v>
      </c>
      <c r="B18" s="127" cm="1">
        <f t="array" ref="B18">INDEX('Future Storm Plan'!$B$4:$AS$47,ROWS(B$4:B18),MATCH($B$1,'Future Storm Plan'!$B$2:$AS$2,0))</f>
        <v>1015876.0014457359</v>
      </c>
      <c r="C18" s="118"/>
      <c r="D18" s="118"/>
      <c r="E18" s="118" cm="1">
        <f t="array" ref="E18">INDEX('Extreme Storm Plan'!$B$4:$AS$47,ROWS(C$4:C18),MATCH($B$1,'Extreme Storm Plan'!$B$2:$AS$2,0))</f>
        <v>3062565.3628111156</v>
      </c>
      <c r="F18" s="118"/>
      <c r="G18" s="119"/>
    </row>
    <row r="19" spans="1:7" x14ac:dyDescent="0.25">
      <c r="A19" s="65" t="str">
        <v>FY44</v>
      </c>
      <c r="B19" s="127" cm="1">
        <f t="array" ref="B19">INDEX('Future Storm Plan'!$B$4:$AS$47,ROWS(B$4:B19),MATCH($B$1,'Future Storm Plan'!$B$2:$AS$2,0))</f>
        <v>1014208.6744157961</v>
      </c>
      <c r="C19" s="118"/>
      <c r="D19" s="118"/>
      <c r="E19" s="118" cm="1">
        <f t="array" ref="E19">INDEX('Extreme Storm Plan'!$B$4:$AS$47,ROWS(C$4:C19),MATCH($B$1,'Extreme Storm Plan'!$B$2:$AS$2,0))</f>
        <v>3068434.2296278477</v>
      </c>
      <c r="F19" s="118"/>
      <c r="G19" s="119"/>
    </row>
    <row r="20" spans="1:7" x14ac:dyDescent="0.25">
      <c r="A20" s="65" t="str">
        <v>FY45</v>
      </c>
      <c r="B20" s="127" cm="1">
        <f t="array" ref="B20">INDEX('Future Storm Plan'!$B$4:$AS$47,ROWS(B$4:B20),MATCH($B$1,'Future Storm Plan'!$B$2:$AS$2,0))</f>
        <v>1014411.4672896406</v>
      </c>
      <c r="C20" s="118"/>
      <c r="D20" s="118"/>
      <c r="E20" s="118" cm="1">
        <f t="array" ref="E20">INDEX('Extreme Storm Plan'!$B$4:$AS$47,ROWS(C$4:C20),MATCH($B$1,'Extreme Storm Plan'!$B$2:$AS$2,0))</f>
        <v>3083610.1772880852</v>
      </c>
      <c r="F20" s="118"/>
      <c r="G20" s="119"/>
    </row>
    <row r="21" spans="1:7" x14ac:dyDescent="0.25">
      <c r="A21" s="65" t="str">
        <v>FY46</v>
      </c>
      <c r="B21" s="127" cm="1">
        <f t="array" ref="B21">INDEX('Future Storm Plan'!$B$4:$AS$47,ROWS(B$4:B21),MATCH($B$1,'Future Storm Plan'!$B$2:$AS$2,0))</f>
        <v>1015393.4625985626</v>
      </c>
      <c r="C21" s="118"/>
      <c r="D21" s="118"/>
      <c r="E21" s="118" cm="1">
        <f t="array" ref="E21">INDEX('Extreme Storm Plan'!$B$4:$AS$47,ROWS(C$4:C21),MATCH($B$1,'Extreme Storm Plan'!$B$2:$AS$2,0))</f>
        <v>3073947.5946114766</v>
      </c>
      <c r="F21" s="118"/>
      <c r="G21" s="119"/>
    </row>
    <row r="22" spans="1:7" x14ac:dyDescent="0.25">
      <c r="A22" s="65" t="str">
        <v>FY47</v>
      </c>
      <c r="B22" s="127" cm="1">
        <f t="array" ref="B22">INDEX('Future Storm Plan'!$B$4:$AS$47,ROWS(B$4:B22),MATCH($B$1,'Future Storm Plan'!$B$2:$AS$2,0))</f>
        <v>1018629.543704018</v>
      </c>
      <c r="C22" s="118"/>
      <c r="D22" s="118"/>
      <c r="E22" s="118" cm="1">
        <f t="array" ref="E22">INDEX('Extreme Storm Plan'!$B$4:$AS$47,ROWS(C$4:C22),MATCH($B$1,'Extreme Storm Plan'!$B$2:$AS$2,0))</f>
        <v>3073117.7207434103</v>
      </c>
      <c r="F22" s="118"/>
      <c r="G22" s="119"/>
    </row>
    <row r="23" spans="1:7" x14ac:dyDescent="0.25">
      <c r="A23" s="65" t="str">
        <v>FY48</v>
      </c>
      <c r="B23" s="127" cm="1">
        <f t="array" ref="B23">INDEX('Future Storm Plan'!$B$4:$AS$47,ROWS(B$4:B23),MATCH($B$1,'Future Storm Plan'!$B$2:$AS$2,0))</f>
        <v>1017791.7198306563</v>
      </c>
      <c r="C23" s="118"/>
      <c r="D23" s="118"/>
      <c r="E23" s="118" cm="1">
        <f t="array" ref="E23">INDEX('Extreme Storm Plan'!$B$4:$AS$47,ROWS(C$4:C23),MATCH($B$1,'Extreme Storm Plan'!$B$2:$AS$2,0))</f>
        <v>3072493.1398558202</v>
      </c>
      <c r="F23" s="118"/>
      <c r="G23" s="119"/>
    </row>
    <row r="24" spans="1:7" x14ac:dyDescent="0.25">
      <c r="A24" s="65" t="str">
        <v>FY49</v>
      </c>
      <c r="B24" s="127" cm="1">
        <f t="array" ref="B24">INDEX('Future Storm Plan'!$B$4:$AS$47,ROWS(B$4:B24),MATCH($B$1,'Future Storm Plan'!$B$2:$AS$2,0))</f>
        <v>1017926.8663547803</v>
      </c>
      <c r="C24" s="118"/>
      <c r="D24" s="118"/>
      <c r="E24" s="118" cm="1">
        <f t="array" ref="E24">INDEX('Extreme Storm Plan'!$B$4:$AS$47,ROWS(C$4:C24),MATCH($B$1,'Extreme Storm Plan'!$B$2:$AS$2,0))</f>
        <v>3076551.1841904274</v>
      </c>
      <c r="F24" s="118"/>
      <c r="G24" s="119"/>
    </row>
    <row r="25" spans="1:7" x14ac:dyDescent="0.25">
      <c r="A25" s="65" t="str">
        <v>FY50</v>
      </c>
      <c r="B25" s="127" cm="1">
        <f t="array" ref="B25">INDEX('Future Storm Plan'!$B$4:$AS$47,ROWS(B$4:B25),MATCH($B$1,'Future Storm Plan'!$B$2:$AS$2,0))</f>
        <v>1017504.9989535186</v>
      </c>
      <c r="C25" s="118"/>
      <c r="D25" s="118"/>
      <c r="E25" s="118" cm="1">
        <f t="array" ref="E25">INDEX('Extreme Storm Plan'!$B$4:$AS$47,ROWS(C$4:C25),MATCH($B$1,'Extreme Storm Plan'!$B$2:$AS$2,0))</f>
        <v>3088678.4859770276</v>
      </c>
      <c r="F25" s="118"/>
      <c r="G25" s="119"/>
    </row>
    <row r="26" spans="1:7" x14ac:dyDescent="0.25">
      <c r="A26" s="65" t="str">
        <v>FY51</v>
      </c>
      <c r="B26" s="127" cm="1">
        <f t="array" ref="B26">INDEX('Future Storm Plan'!$B$4:$AS$47,ROWS(B$4:B26),MATCH($B$1,'Future Storm Plan'!$B$2:$AS$2,0))</f>
        <v>1018071.1434000145</v>
      </c>
      <c r="C26" s="118"/>
      <c r="D26" s="118"/>
      <c r="E26" s="118" cm="1">
        <f t="array" ref="E26">INDEX('Extreme Storm Plan'!$B$4:$AS$47,ROWS(C$4:C26),MATCH($B$1,'Extreme Storm Plan'!$B$2:$AS$2,0))</f>
        <v>3078864.7040153705</v>
      </c>
      <c r="F26" s="118"/>
      <c r="G26" s="119"/>
    </row>
    <row r="27" spans="1:7" x14ac:dyDescent="0.25">
      <c r="A27" s="65" t="str">
        <v>FY52</v>
      </c>
      <c r="B27" s="127" cm="1">
        <f t="array" ref="B27">INDEX('Future Storm Plan'!$B$4:$AS$47,ROWS(B$4:B27),MATCH($B$1,'Future Storm Plan'!$B$2:$AS$2,0))</f>
        <v>1023571.2477549751</v>
      </c>
      <c r="C27" s="118"/>
      <c r="D27" s="118"/>
      <c r="E27" s="118" cm="1">
        <f t="array" ref="E27">INDEX('Extreme Storm Plan'!$B$4:$AS$47,ROWS(C$4:C27),MATCH($B$1,'Extreme Storm Plan'!$B$2:$AS$2,0))</f>
        <v>3083912.310371364</v>
      </c>
      <c r="F27" s="118"/>
      <c r="G27" s="119"/>
    </row>
    <row r="28" spans="1:7" x14ac:dyDescent="0.25">
      <c r="A28" s="65" t="str">
        <v>FY53</v>
      </c>
      <c r="B28" s="127" cm="1">
        <f t="array" ref="B28">INDEX('Future Storm Plan'!$B$4:$AS$47,ROWS(B$4:B28),MATCH($B$1,'Future Storm Plan'!$B$2:$AS$2,0))</f>
        <v>1022091.9374684383</v>
      </c>
      <c r="C28" s="118"/>
      <c r="D28" s="118"/>
      <c r="E28" s="118" cm="1">
        <f t="array" ref="E28">INDEX('Extreme Storm Plan'!$B$4:$AS$47,ROWS(C$4:C28),MATCH($B$1,'Extreme Storm Plan'!$B$2:$AS$2,0))</f>
        <v>3086659.6637735562</v>
      </c>
      <c r="F28" s="118"/>
      <c r="G28" s="119"/>
    </row>
    <row r="29" spans="1:7" x14ac:dyDescent="0.25">
      <c r="A29" s="65" t="str">
        <v>FY54</v>
      </c>
      <c r="B29" s="127" cm="1">
        <f t="array" ref="B29">INDEX('Future Storm Plan'!$B$4:$AS$47,ROWS(B$4:B29),MATCH($B$1,'Future Storm Plan'!$B$2:$AS$2,0))</f>
        <v>1022334.1950405596</v>
      </c>
      <c r="C29" s="118"/>
      <c r="D29" s="118"/>
      <c r="E29" s="118" cm="1">
        <f t="array" ref="E29">INDEX('Extreme Storm Plan'!$B$4:$AS$47,ROWS(C$4:C29),MATCH($B$1,'Extreme Storm Plan'!$B$2:$AS$2,0))</f>
        <v>3100379.3210199377</v>
      </c>
      <c r="F29" s="118"/>
      <c r="G29" s="119"/>
    </row>
    <row r="30" spans="1:7" x14ac:dyDescent="0.25">
      <c r="A30" s="65" t="str">
        <v>FY55</v>
      </c>
      <c r="B30" s="127" cm="1">
        <f t="array" ref="B30">INDEX('Future Storm Plan'!$B$4:$AS$47,ROWS(B$4:B30),MATCH($B$1,'Future Storm Plan'!$B$2:$AS$2,0))</f>
        <v>1025256.1471421297</v>
      </c>
      <c r="C30" s="118"/>
      <c r="D30" s="118"/>
      <c r="E30" s="118" cm="1">
        <f t="array" ref="E30">INDEX('Extreme Storm Plan'!$B$4:$AS$47,ROWS(C$4:C30),MATCH($B$1,'Extreme Storm Plan'!$B$2:$AS$2,0))</f>
        <v>3096680.1024328442</v>
      </c>
      <c r="F30" s="118"/>
      <c r="G30" s="119"/>
    </row>
    <row r="31" spans="1:7" x14ac:dyDescent="0.25">
      <c r="A31" s="65" t="str">
        <v>FY56</v>
      </c>
      <c r="B31" s="127" cm="1">
        <f t="array" ref="B31">INDEX('Future Storm Plan'!$B$4:$AS$47,ROWS(B$4:B31),MATCH($B$1,'Future Storm Plan'!$B$2:$AS$2,0))</f>
        <v>1026286.1425963994</v>
      </c>
      <c r="C31" s="118"/>
      <c r="D31" s="118"/>
      <c r="E31" s="118" cm="1">
        <f t="array" ref="E31">INDEX('Extreme Storm Plan'!$B$4:$AS$47,ROWS(C$4:C31),MATCH($B$1,'Extreme Storm Plan'!$B$2:$AS$2,0))</f>
        <v>3103714.3567759823</v>
      </c>
      <c r="F31" s="118"/>
      <c r="G31" s="119"/>
    </row>
    <row r="32" spans="1:7" x14ac:dyDescent="0.25">
      <c r="A32" s="65" t="str">
        <v>FY57</v>
      </c>
      <c r="B32" s="127" cm="1">
        <f t="array" ref="B32">INDEX('Future Storm Plan'!$B$4:$AS$47,ROWS(B$4:B32),MATCH($B$1,'Future Storm Plan'!$B$2:$AS$2,0))</f>
        <v>1024049.3859149861</v>
      </c>
      <c r="C32" s="118"/>
      <c r="D32" s="118"/>
      <c r="E32" s="118" cm="1">
        <f t="array" ref="E32">INDEX('Extreme Storm Plan'!$B$4:$AS$47,ROWS(C$4:C32),MATCH($B$1,'Extreme Storm Plan'!$B$2:$AS$2,0))</f>
        <v>3106675.1732873367</v>
      </c>
      <c r="F32" s="118"/>
      <c r="G32" s="119"/>
    </row>
    <row r="33" spans="1:7" x14ac:dyDescent="0.25">
      <c r="A33" s="65" t="str">
        <v>FY58</v>
      </c>
      <c r="B33" s="127" cm="1">
        <f t="array" ref="B33">INDEX('Future Storm Plan'!$B$4:$AS$47,ROWS(B$4:B33),MATCH($B$1,'Future Storm Plan'!$B$2:$AS$2,0))</f>
        <v>1023877.7275924679</v>
      </c>
      <c r="C33" s="118"/>
      <c r="D33" s="118"/>
      <c r="E33" s="118" cm="1">
        <f t="array" ref="E33">INDEX('Extreme Storm Plan'!$B$4:$AS$47,ROWS(C$4:C33),MATCH($B$1,'Extreme Storm Plan'!$B$2:$AS$2,0))</f>
        <v>3095125.218316074</v>
      </c>
      <c r="F33" s="118"/>
      <c r="G33" s="119"/>
    </row>
    <row r="34" spans="1:7" x14ac:dyDescent="0.25">
      <c r="A34" s="65" t="str">
        <v>FY59</v>
      </c>
      <c r="B34" s="127" cm="1">
        <f t="array" ref="B34">INDEX('Future Storm Plan'!$B$4:$AS$47,ROWS(B$4:B34),MATCH($B$1,'Future Storm Plan'!$B$2:$AS$2,0))</f>
        <v>1016251.8040506885</v>
      </c>
      <c r="C34" s="118"/>
      <c r="D34" s="118"/>
      <c r="E34" s="118" cm="1">
        <f t="array" ref="E34">INDEX('Extreme Storm Plan'!$B$4:$AS$47,ROWS(C$4:C34),MATCH($B$1,'Extreme Storm Plan'!$B$2:$AS$2,0))</f>
        <v>3072813.7623445159</v>
      </c>
      <c r="F34" s="118"/>
      <c r="G34" s="119"/>
    </row>
    <row r="35" spans="1:7" x14ac:dyDescent="0.25">
      <c r="A35" s="65" t="str">
        <v>FY60</v>
      </c>
      <c r="B35" s="127" cm="1">
        <f t="array" ref="B35">INDEX('Future Storm Plan'!$B$4:$AS$47,ROWS(B$4:B35),MATCH($B$1,'Future Storm Plan'!$B$2:$AS$2,0))</f>
        <v>861549.77294000925</v>
      </c>
      <c r="C35" s="118"/>
      <c r="D35" s="118"/>
      <c r="E35" s="118" cm="1">
        <f t="array" ref="E35">INDEX('Extreme Storm Plan'!$B$4:$AS$47,ROWS(C$4:C35),MATCH($B$1,'Extreme Storm Plan'!$B$2:$AS$2,0))</f>
        <v>2575245.4611247187</v>
      </c>
      <c r="F35" s="118"/>
      <c r="G35" s="119"/>
    </row>
    <row r="36" spans="1:7" x14ac:dyDescent="0.25">
      <c r="A36" s="65" t="str">
        <v>FY61</v>
      </c>
      <c r="B36" s="127" cm="1">
        <f t="array" ref="B36">INDEX('Future Storm Plan'!$B$4:$AS$47,ROWS(B$4:B36),MATCH($B$1,'Future Storm Plan'!$B$2:$AS$2,0))</f>
        <v>850332.1204446879</v>
      </c>
      <c r="C36" s="118"/>
      <c r="D36" s="118"/>
      <c r="E36" s="118" cm="1">
        <f t="array" ref="E36">INDEX('Extreme Storm Plan'!$B$4:$AS$47,ROWS(C$4:C36),MATCH($B$1,'Extreme Storm Plan'!$B$2:$AS$2,0))</f>
        <v>2516561.6201884476</v>
      </c>
      <c r="F36" s="118"/>
      <c r="G36" s="119"/>
    </row>
    <row r="37" spans="1:7" x14ac:dyDescent="0.25">
      <c r="A37" s="65" t="str">
        <v>FY62</v>
      </c>
      <c r="B37" s="127" cm="1">
        <f t="array" ref="B37">INDEX('Future Storm Plan'!$B$4:$AS$47,ROWS(B$4:B37),MATCH($B$1,'Future Storm Plan'!$B$2:$AS$2,0))</f>
        <v>836179.88682691765</v>
      </c>
      <c r="C37" s="118"/>
      <c r="D37" s="118"/>
      <c r="E37" s="118" cm="1">
        <f t="array" ref="E37">INDEX('Extreme Storm Plan'!$B$4:$AS$47,ROWS(C$4:C37),MATCH($B$1,'Extreme Storm Plan'!$B$2:$AS$2,0))</f>
        <v>2434862.8261301033</v>
      </c>
      <c r="F37" s="118"/>
      <c r="G37" s="119"/>
    </row>
    <row r="38" spans="1:7" x14ac:dyDescent="0.25">
      <c r="A38" s="65" t="str">
        <v>FY63</v>
      </c>
      <c r="B38" s="127" cm="1">
        <f t="array" ref="B38">INDEX('Future Storm Plan'!$B$4:$AS$47,ROWS(B$4:B38),MATCH($B$1,'Future Storm Plan'!$B$2:$AS$2,0))</f>
        <v>806187.00939883583</v>
      </c>
      <c r="C38" s="118"/>
      <c r="D38" s="118"/>
      <c r="E38" s="118" cm="1">
        <f t="array" ref="E38">INDEX('Extreme Storm Plan'!$B$4:$AS$47,ROWS(C$4:C38),MATCH($B$1,'Extreme Storm Plan'!$B$2:$AS$2,0))</f>
        <v>2374486.9913391727</v>
      </c>
      <c r="F38" s="118"/>
      <c r="G38" s="119"/>
    </row>
    <row r="39" spans="1:7" x14ac:dyDescent="0.25">
      <c r="A39" s="65" t="str">
        <v>FY64</v>
      </c>
      <c r="B39" s="127" cm="1">
        <f t="array" ref="B39">INDEX('Future Storm Plan'!$B$4:$AS$47,ROWS(B$4:B39),MATCH($B$1,'Future Storm Plan'!$B$2:$AS$2,0))</f>
        <v>782424.41861454921</v>
      </c>
      <c r="C39" s="118"/>
      <c r="D39" s="118"/>
      <c r="E39" s="118" cm="1">
        <f t="array" ref="E39">INDEX('Extreme Storm Plan'!$B$4:$AS$47,ROWS(C$4:C39),MATCH($B$1,'Extreme Storm Plan'!$B$2:$AS$2,0))</f>
        <v>2315311.3689343892</v>
      </c>
      <c r="F39" s="118"/>
      <c r="G39" s="119"/>
    </row>
    <row r="40" spans="1:7" x14ac:dyDescent="0.25">
      <c r="A40" s="65" t="str">
        <v>FY65</v>
      </c>
      <c r="B40" s="127" cm="1">
        <f t="array" ref="B40">INDEX('Future Storm Plan'!$B$4:$AS$47,ROWS(B$4:B40),MATCH($B$1,'Future Storm Plan'!$B$2:$AS$2,0))</f>
        <v>768327.07388479705</v>
      </c>
      <c r="C40" s="118"/>
      <c r="D40" s="118"/>
      <c r="E40" s="118" cm="1">
        <f t="array" ref="E40">INDEX('Extreme Storm Plan'!$B$4:$AS$47,ROWS(C$4:C40),MATCH($B$1,'Extreme Storm Plan'!$B$2:$AS$2,0))</f>
        <v>2295399.0487916996</v>
      </c>
      <c r="F40" s="118"/>
      <c r="G40" s="119"/>
    </row>
    <row r="41" spans="1:7" x14ac:dyDescent="0.25">
      <c r="A41" s="65" t="str">
        <v>FY66</v>
      </c>
      <c r="B41" s="127" cm="1">
        <f t="array" ref="B41">INDEX('Future Storm Plan'!$B$4:$AS$47,ROWS(B$4:B41),MATCH($B$1,'Future Storm Plan'!$B$2:$AS$2,0))</f>
        <v>711830.38654122106</v>
      </c>
      <c r="C41" s="118"/>
      <c r="D41" s="118"/>
      <c r="E41" s="118" cm="1">
        <f t="array" ref="E41">INDEX('Extreme Storm Plan'!$B$4:$AS$47,ROWS(C$4:C41),MATCH($B$1,'Extreme Storm Plan'!$B$2:$AS$2,0))</f>
        <v>2185336.8006508546</v>
      </c>
      <c r="F41" s="118"/>
      <c r="G41" s="119"/>
    </row>
    <row r="42" spans="1:7" x14ac:dyDescent="0.25">
      <c r="A42" s="65" t="str">
        <v>FY67</v>
      </c>
      <c r="B42" s="127" cm="1">
        <f t="array" ref="B42">INDEX('Future Storm Plan'!$B$4:$AS$47,ROWS(B$4:B42),MATCH($B$1,'Future Storm Plan'!$B$2:$AS$2,0))</f>
        <v>629313.63716221845</v>
      </c>
      <c r="C42" s="118"/>
      <c r="D42" s="118"/>
      <c r="E42" s="118" cm="1">
        <f t="array" ref="E42">INDEX('Extreme Storm Plan'!$B$4:$AS$47,ROWS(C$4:C42),MATCH($B$1,'Extreme Storm Plan'!$B$2:$AS$2,0))</f>
        <v>1985979.0129492125</v>
      </c>
      <c r="F42" s="118"/>
      <c r="G42" s="119"/>
    </row>
    <row r="43" spans="1:7" x14ac:dyDescent="0.25">
      <c r="A43" s="65" t="str">
        <v>FY68</v>
      </c>
      <c r="B43" s="127" cm="1">
        <f t="array" ref="B43">INDEX('Future Storm Plan'!$B$4:$AS$47,ROWS(B$4:B43),MATCH($B$1,'Future Storm Plan'!$B$2:$AS$2,0))</f>
        <v>495004.96384999622</v>
      </c>
      <c r="C43" s="118"/>
      <c r="D43" s="118"/>
      <c r="E43" s="118" cm="1">
        <f t="array" ref="E43">INDEX('Extreme Storm Plan'!$B$4:$AS$47,ROWS(C$4:C43),MATCH($B$1,'Extreme Storm Plan'!$B$2:$AS$2,0))</f>
        <v>1650842.9889587844</v>
      </c>
      <c r="F43" s="118"/>
      <c r="G43" s="119"/>
    </row>
    <row r="44" spans="1:7" x14ac:dyDescent="0.25">
      <c r="A44" s="65" t="str">
        <v>FY69</v>
      </c>
      <c r="B44" s="127" cm="1">
        <f t="array" ref="B44">INDEX('Future Storm Plan'!$B$4:$AS$47,ROWS(B$4:B44),MATCH($B$1,'Future Storm Plan'!$B$2:$AS$2,0))</f>
        <v>342825.63717966486</v>
      </c>
      <c r="C44" s="118"/>
      <c r="D44" s="118"/>
      <c r="E44" s="118" cm="1">
        <f t="array" ref="E44">INDEX('Extreme Storm Plan'!$B$4:$AS$47,ROWS(C$4:C44),MATCH($B$1,'Extreme Storm Plan'!$B$2:$AS$2,0))</f>
        <v>1209738.4821604004</v>
      </c>
      <c r="F44" s="118"/>
      <c r="G44" s="119"/>
    </row>
    <row r="45" spans="1:7" x14ac:dyDescent="0.25">
      <c r="A45" s="65" t="str">
        <v>FY70</v>
      </c>
      <c r="B45" s="127" cm="1">
        <f t="array" ref="B45">INDEX('Future Storm Plan'!$B$4:$AS$47,ROWS(B$4:B45),MATCH($B$1,'Future Storm Plan'!$B$2:$AS$2,0))</f>
        <v>223662.12700686016</v>
      </c>
      <c r="C45" s="118"/>
      <c r="D45" s="118"/>
      <c r="E45" s="118" cm="1">
        <f t="array" ref="E45">INDEX('Extreme Storm Plan'!$B$4:$AS$47,ROWS(C$4:C45),MATCH($B$1,'Extreme Storm Plan'!$B$2:$AS$2,0))</f>
        <v>740176.7731303185</v>
      </c>
      <c r="F45" s="118"/>
      <c r="G45" s="119"/>
    </row>
    <row r="46" spans="1:7" x14ac:dyDescent="0.25">
      <c r="A46" s="65" t="str">
        <v>FY71</v>
      </c>
      <c r="B46" s="127" cm="1">
        <f t="array" ref="B46">INDEX('Future Storm Plan'!$B$4:$AS$47,ROWS(B$4:B46),MATCH($B$1,'Future Storm Plan'!$B$2:$AS$2,0))</f>
        <v>127744.54748321915</v>
      </c>
      <c r="C46" s="118"/>
      <c r="D46" s="118"/>
      <c r="E46" s="118" cm="1">
        <f t="array" ref="E46">INDEX('Extreme Storm Plan'!$B$4:$AS$47,ROWS(C$4:C46),MATCH($B$1,'Extreme Storm Plan'!$B$2:$AS$2,0))</f>
        <v>253093.55680883516</v>
      </c>
      <c r="F46" s="118"/>
      <c r="G46" s="119"/>
    </row>
    <row r="47" spans="1:7" ht="15.75" thickBot="1" x14ac:dyDescent="0.3">
      <c r="A47" s="65" t="str">
        <v>FY72</v>
      </c>
      <c r="B47" s="120" cm="1">
        <f t="array" ref="B47">INDEX('Future Storm Plan'!$B$4:$AS$47,ROWS(B$4:B47),MATCH($B$1,'Future Storm Plan'!$B$2:$AS$2,0))</f>
        <v>61248.435210095173</v>
      </c>
      <c r="C47" s="109"/>
      <c r="D47" s="109"/>
      <c r="E47" s="109" cm="1">
        <f t="array" ref="E47">INDEX('Extreme Storm Plan'!$B$4:$AS$47,ROWS(C$4:C47),MATCH($B$1,'Extreme Storm Plan'!$B$2:$AS$2,0))</f>
        <v>130037.9243222994</v>
      </c>
      <c r="F47" s="109"/>
      <c r="G47" s="110"/>
    </row>
    <row r="48" spans="1:7" ht="15.75" thickBot="1" x14ac:dyDescent="0.3">
      <c r="A48" s="65" t="s">
        <v>60</v>
      </c>
      <c r="B48" s="111">
        <f>SUM(B4:D47)</f>
        <v>29391098.122463178</v>
      </c>
      <c r="C48" s="112"/>
      <c r="D48" s="113"/>
      <c r="E48" s="111">
        <f>SUM(E4:G47)</f>
        <v>88511166.572836101</v>
      </c>
      <c r="F48" s="112"/>
      <c r="G48" s="113"/>
    </row>
  </sheetData>
  <mergeCells count="96">
    <mergeCell ref="B7:D7"/>
    <mergeCell ref="B8:D8"/>
    <mergeCell ref="B9:D9"/>
    <mergeCell ref="B10:D10"/>
    <mergeCell ref="B2:D2"/>
    <mergeCell ref="B3:D3"/>
    <mergeCell ref="B4:D4"/>
    <mergeCell ref="B5:D5"/>
    <mergeCell ref="B6:D6"/>
    <mergeCell ref="B22:D22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34:D34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46:D46"/>
    <mergeCell ref="B35:D35"/>
    <mergeCell ref="B36:D36"/>
    <mergeCell ref="B37:D37"/>
    <mergeCell ref="B38:D38"/>
    <mergeCell ref="B39:D39"/>
    <mergeCell ref="B40:D40"/>
    <mergeCell ref="E16:G16"/>
    <mergeCell ref="B47:D47"/>
    <mergeCell ref="E2:G2"/>
    <mergeCell ref="E3:G3"/>
    <mergeCell ref="E4:G4"/>
    <mergeCell ref="E5:G5"/>
    <mergeCell ref="E6:G6"/>
    <mergeCell ref="E7:G7"/>
    <mergeCell ref="E8:G8"/>
    <mergeCell ref="E9:G9"/>
    <mergeCell ref="E10:G10"/>
    <mergeCell ref="B41:D41"/>
    <mergeCell ref="B42:D42"/>
    <mergeCell ref="B43:D43"/>
    <mergeCell ref="B44:D44"/>
    <mergeCell ref="B45:D45"/>
    <mergeCell ref="E11:G11"/>
    <mergeCell ref="E12:G12"/>
    <mergeCell ref="E13:G13"/>
    <mergeCell ref="E14:G14"/>
    <mergeCell ref="E15:G15"/>
    <mergeCell ref="E28:G28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40:G40"/>
    <mergeCell ref="E29:G29"/>
    <mergeCell ref="E30:G30"/>
    <mergeCell ref="E31:G31"/>
    <mergeCell ref="E32:G32"/>
    <mergeCell ref="E33:G33"/>
    <mergeCell ref="E34:G34"/>
    <mergeCell ref="E47:G47"/>
    <mergeCell ref="B48:D48"/>
    <mergeCell ref="E48:G48"/>
    <mergeCell ref="E1:G1"/>
    <mergeCell ref="B1:D1"/>
    <mergeCell ref="E41:G41"/>
    <mergeCell ref="E42:G42"/>
    <mergeCell ref="E43:G43"/>
    <mergeCell ref="E44:G44"/>
    <mergeCell ref="E45:G45"/>
    <mergeCell ref="E46:G46"/>
    <mergeCell ref="E35:G35"/>
    <mergeCell ref="E36:G36"/>
    <mergeCell ref="E37:G37"/>
    <mergeCell ref="E38:G38"/>
    <mergeCell ref="E39:G39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1D72E13-7E39-47A8-8E70-C743D0A7E2D8}">
          <x14:formula1>
            <xm:f>'Future Storm Plan'!B2:AS2</xm:f>
          </x14:formula1>
          <xm:sqref>B1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2BAD7-33DE-4DB3-92EF-84ADFCF6C652}">
  <dimension ref="A2:O50"/>
  <sheetViews>
    <sheetView topLeftCell="A5" workbookViewId="0">
      <selection activeCell="B1" sqref="B1:D1"/>
    </sheetView>
  </sheetViews>
  <sheetFormatPr defaultRowHeight="15" x14ac:dyDescent="0.25"/>
  <cols>
    <col min="2" max="3" width="14.42578125" customWidth="1"/>
    <col min="4" max="4" width="21.140625" bestFit="1" customWidth="1"/>
    <col min="5" max="5" width="17" bestFit="1" customWidth="1"/>
    <col min="6" max="6" width="15.42578125" bestFit="1" customWidth="1"/>
    <col min="7" max="7" width="17.42578125" bestFit="1" customWidth="1"/>
    <col min="8" max="8" width="15.85546875" bestFit="1" customWidth="1"/>
    <col min="9" max="10" width="20.5703125" bestFit="1" customWidth="1"/>
    <col min="11" max="11" width="26.42578125" bestFit="1" customWidth="1"/>
    <col min="12" max="12" width="14.5703125" customWidth="1"/>
    <col min="13" max="13" width="16.42578125" customWidth="1"/>
    <col min="14" max="15" width="13.5703125" bestFit="1" customWidth="1"/>
  </cols>
  <sheetData>
    <row r="2" spans="1:15" ht="15.75" thickBot="1" x14ac:dyDescent="0.3">
      <c r="B2" s="11"/>
    </row>
    <row r="3" spans="1:15" x14ac:dyDescent="0.25">
      <c r="C3" s="2"/>
      <c r="D3" s="2"/>
      <c r="E3" s="2"/>
      <c r="F3" s="2"/>
      <c r="G3" s="2"/>
      <c r="H3" s="2"/>
      <c r="I3" s="2"/>
      <c r="J3" s="2"/>
      <c r="K3" s="2"/>
    </row>
    <row r="4" spans="1:15" x14ac:dyDescent="0.25">
      <c r="L4" s="132" t="s">
        <v>61</v>
      </c>
      <c r="M4" s="132"/>
      <c r="N4" s="132" t="s">
        <v>62</v>
      </c>
      <c r="O4" s="132"/>
    </row>
    <row r="5" spans="1:15" ht="60" x14ac:dyDescent="0.25">
      <c r="A5" s="10" t="s">
        <v>63</v>
      </c>
      <c r="B5" s="10" t="s">
        <v>3</v>
      </c>
      <c r="C5" s="10" t="s">
        <v>4</v>
      </c>
      <c r="D5" s="10"/>
      <c r="E5" s="10"/>
      <c r="F5" s="10"/>
      <c r="G5" s="10" t="s">
        <v>13</v>
      </c>
      <c r="H5" s="10" t="s">
        <v>3</v>
      </c>
      <c r="I5" s="10" t="s">
        <v>4</v>
      </c>
      <c r="J5" s="10"/>
      <c r="K5" s="10" t="s">
        <v>13</v>
      </c>
      <c r="L5" s="10" t="s">
        <v>3</v>
      </c>
      <c r="M5" s="10" t="s">
        <v>4</v>
      </c>
      <c r="N5" s="10" t="s">
        <v>3</v>
      </c>
      <c r="O5" s="10" t="s">
        <v>4</v>
      </c>
    </row>
    <row r="6" spans="1:15" x14ac:dyDescent="0.25">
      <c r="A6" t="s">
        <v>64</v>
      </c>
      <c r="B6" s="3">
        <f>INDEX('Future Storm Plan'!$B$4:$AS$47,
MATCH($A6,'Future Storm Plan'!$A$4:$A$47,0),
MATCH(Dashboard!$C$2,'Future Storm Plan'!$B$2:$AS$2,0))</f>
        <v>454757.47469078813</v>
      </c>
      <c r="C6" s="3">
        <f>INDEX('Extreme Storm Plan'!$B$4:$AS$47,
MATCH($A6,'Extreme Storm Plan'!$A$4:$A$47,0),
MATCH(Dashboard!$C$2,'Extreme Storm Plan'!$B$2:$AS$2,0))</f>
        <v>1371329.0905649923</v>
      </c>
      <c r="G6" t="s">
        <v>17</v>
      </c>
      <c r="H6" s="5">
        <f>L6/$N6</f>
        <v>1.1626117326890526</v>
      </c>
      <c r="I6" s="5">
        <f>M6/$O6</f>
        <v>1.1794878870735113</v>
      </c>
      <c r="K6" t="s">
        <v>17</v>
      </c>
      <c r="L6" s="3">
        <v>16822529</v>
      </c>
      <c r="M6" s="3">
        <v>50389701</v>
      </c>
      <c r="N6" s="3">
        <v>14469601.954807801</v>
      </c>
      <c r="O6" s="3">
        <v>42721677.392571203</v>
      </c>
    </row>
    <row r="7" spans="1:15" x14ac:dyDescent="0.25">
      <c r="A7" t="s">
        <v>65</v>
      </c>
      <c r="B7" s="3">
        <f>INDEX('Future Storm Plan'!$B$4:$AS$47,
MATCH($A7,'Future Storm Plan'!$A$4:$A$47,0),
MATCH(Dashboard!$C$2,'Future Storm Plan'!$B$2:$AS$2,0))</f>
        <v>1381763.0961758564</v>
      </c>
      <c r="C7" s="3">
        <f>INDEX('Extreme Storm Plan'!$B$4:$AS$47,
MATCH($A7,'Extreme Storm Plan'!$A$4:$A$47,0),
MATCH(Dashboard!$C$2,'Extreme Storm Plan'!$B$2:$AS$2,0))</f>
        <v>4166730.6982551692</v>
      </c>
      <c r="G7" t="s">
        <v>18</v>
      </c>
      <c r="H7" s="5">
        <f t="shared" ref="H7:H49" si="0">L7/$N7</f>
        <v>1.1626116513359701</v>
      </c>
      <c r="I7" s="5">
        <f t="shared" ref="I7:I49" si="1">M7/$O7</f>
        <v>1.1794878794297814</v>
      </c>
      <c r="K7" t="s">
        <v>18</v>
      </c>
      <c r="L7" s="3">
        <v>5178768</v>
      </c>
      <c r="M7" s="3">
        <v>15512328</v>
      </c>
      <c r="N7" s="3">
        <v>4454426.3719093297</v>
      </c>
      <c r="O7" s="3">
        <v>13151748.543189246</v>
      </c>
    </row>
    <row r="8" spans="1:15" x14ac:dyDescent="0.25">
      <c r="A8" t="s">
        <v>66</v>
      </c>
      <c r="B8" s="3">
        <f>INDEX('Future Storm Plan'!$B$4:$AS$47,
MATCH($A8,'Future Storm Plan'!$A$4:$A$47,0),
MATCH(Dashboard!$C$2,'Future Storm Plan'!$B$2:$AS$2,0))</f>
        <v>2321318.2748951791</v>
      </c>
      <c r="C8" s="3">
        <f>INDEX('Extreme Storm Plan'!$B$4:$AS$47,
MATCH($A8,'Extreme Storm Plan'!$A$4:$A$47,0),
MATCH(Dashboard!$C$2,'Extreme Storm Plan'!$B$2:$AS$2,0))</f>
        <v>8440728.3402771261</v>
      </c>
      <c r="G8" t="s">
        <v>19</v>
      </c>
      <c r="H8" s="5">
        <f t="shared" si="0"/>
        <v>1.1626117400403875</v>
      </c>
      <c r="I8" s="5">
        <f t="shared" si="1"/>
        <v>1.1794878815884047</v>
      </c>
      <c r="K8" t="s">
        <v>19</v>
      </c>
      <c r="L8" s="3">
        <v>6858254</v>
      </c>
      <c r="M8" s="3">
        <v>20543009</v>
      </c>
      <c r="N8" s="3">
        <v>5899006.3181038871</v>
      </c>
      <c r="O8" s="3">
        <v>17416888.567210145</v>
      </c>
    </row>
    <row r="9" spans="1:15" x14ac:dyDescent="0.25">
      <c r="A9" t="s">
        <v>67</v>
      </c>
      <c r="B9" s="3">
        <f>INDEX('Future Storm Plan'!$B$4:$AS$47,
MATCH($A9,'Future Storm Plan'!$A$4:$A$47,0),
MATCH(Dashboard!$C$2,'Future Storm Plan'!$B$2:$AS$2,0))</f>
        <v>3763460.8109227996</v>
      </c>
      <c r="C9" s="3">
        <f>INDEX('Extreme Storm Plan'!$B$4:$AS$47,
MATCH($A9,'Extreme Storm Plan'!$A$4:$A$47,0),
MATCH(Dashboard!$C$2,'Extreme Storm Plan'!$B$2:$AS$2,0))</f>
        <v>15726453.105793806</v>
      </c>
      <c r="G9" t="s">
        <v>20</v>
      </c>
      <c r="H9" s="5">
        <f t="shared" si="0"/>
        <v>1.1626116933154451</v>
      </c>
      <c r="I9" s="5">
        <f t="shared" si="1"/>
        <v>1.1794878866238723</v>
      </c>
      <c r="K9" t="s">
        <v>20</v>
      </c>
      <c r="L9" s="3">
        <v>10075247</v>
      </c>
      <c r="M9" s="3">
        <v>30179095</v>
      </c>
      <c r="N9" s="3">
        <v>8666046.5036853347</v>
      </c>
      <c r="O9" s="3">
        <v>25586608.681826875</v>
      </c>
    </row>
    <row r="10" spans="1:15" x14ac:dyDescent="0.25">
      <c r="A10" t="s">
        <v>68</v>
      </c>
      <c r="B10" s="3">
        <f>INDEX('Future Storm Plan'!$B$4:$AS$47,
MATCH($A10,'Future Storm Plan'!$A$4:$A$47,0),
MATCH(Dashboard!$C$2,'Future Storm Plan'!$B$2:$AS$2,0))</f>
        <v>6264296.3343547909</v>
      </c>
      <c r="C10" s="3">
        <f>INDEX('Extreme Storm Plan'!$B$4:$AS$47,
MATCH($A10,'Extreme Storm Plan'!$A$4:$A$47,0),
MATCH(Dashboard!$C$2,'Extreme Storm Plan'!$B$2:$AS$2,0))</f>
        <v>21703372.074764013</v>
      </c>
      <c r="G10" t="s">
        <v>21</v>
      </c>
      <c r="H10" s="5">
        <f t="shared" si="0"/>
        <v>1.1626117461880165</v>
      </c>
      <c r="I10" s="5">
        <f t="shared" si="1"/>
        <v>1.179487875762667</v>
      </c>
      <c r="K10" t="s">
        <v>21</v>
      </c>
      <c r="L10" s="3">
        <v>272890957</v>
      </c>
      <c r="M10" s="3">
        <v>817409406</v>
      </c>
      <c r="N10" s="3">
        <v>234722346.38498855</v>
      </c>
      <c r="O10" s="3">
        <v>693020609.02614713</v>
      </c>
    </row>
    <row r="11" spans="1:15" x14ac:dyDescent="0.25">
      <c r="A11" t="s">
        <v>69</v>
      </c>
      <c r="B11" s="3">
        <f>INDEX('Future Storm Plan'!$B$4:$AS$47,
MATCH($A11,'Future Storm Plan'!$A$4:$A$47,0),
MATCH(Dashboard!$C$2,'Future Storm Plan'!$B$2:$AS$2,0))</f>
        <v>8319383.111588886</v>
      </c>
      <c r="C11" s="3">
        <f>INDEX('Extreme Storm Plan'!$B$4:$AS$47,
MATCH($A11,'Extreme Storm Plan'!$A$4:$A$47,0),
MATCH(Dashboard!$C$2,'Extreme Storm Plan'!$B$2:$AS$2,0))</f>
        <v>26315751.324999548</v>
      </c>
      <c r="G11" t="s">
        <v>22</v>
      </c>
      <c r="H11" s="5">
        <f t="shared" si="0"/>
        <v>1.1626117173066111</v>
      </c>
      <c r="I11" s="5">
        <f t="shared" si="1"/>
        <v>1.179487878197879</v>
      </c>
      <c r="K11" t="s">
        <v>22</v>
      </c>
      <c r="L11" s="3">
        <v>19139515</v>
      </c>
      <c r="M11" s="3">
        <v>57329932</v>
      </c>
      <c r="N11" s="3">
        <v>16462516.861897763</v>
      </c>
      <c r="O11" s="3">
        <v>48605783.119698949</v>
      </c>
    </row>
    <row r="12" spans="1:15" x14ac:dyDescent="0.25">
      <c r="A12" t="s">
        <v>70</v>
      </c>
      <c r="B12" s="3">
        <f>INDEX('Future Storm Plan'!$B$4:$AS$47,
MATCH($A12,'Future Storm Plan'!$A$4:$A$47,0),
MATCH(Dashboard!$C$2,'Future Storm Plan'!$B$2:$AS$2,0))</f>
        <v>9873002.5707439613</v>
      </c>
      <c r="C12" s="3">
        <f>INDEX('Extreme Storm Plan'!$B$4:$AS$47,
MATCH($A12,'Extreme Storm Plan'!$A$4:$A$47,0),
MATCH(Dashboard!$C$2,'Extreme Storm Plan'!$B$2:$AS$2,0))</f>
        <v>29505888.2418257</v>
      </c>
      <c r="G12" t="s">
        <v>23</v>
      </c>
      <c r="H12" s="5">
        <f t="shared" si="0"/>
        <v>1.1626117387830279</v>
      </c>
      <c r="I12" s="5">
        <f t="shared" si="1"/>
        <v>1.1794878798284487</v>
      </c>
      <c r="K12" t="s">
        <v>23</v>
      </c>
      <c r="L12" s="3">
        <v>25314171</v>
      </c>
      <c r="M12" s="3">
        <v>75825311</v>
      </c>
      <c r="N12" s="3">
        <v>21773538.108687762</v>
      </c>
      <c r="O12" s="3">
        <v>64286638.546068363</v>
      </c>
    </row>
    <row r="13" spans="1:15" x14ac:dyDescent="0.25">
      <c r="A13" t="s">
        <v>71</v>
      </c>
      <c r="B13" s="3">
        <f>INDEX('Future Storm Plan'!$B$4:$AS$47,
MATCH($A13,'Future Storm Plan'!$A$4:$A$47,0),
MATCH(Dashboard!$C$2,'Future Storm Plan'!$B$2:$AS$2,0))</f>
        <v>14763173.477309069</v>
      </c>
      <c r="C13" s="3">
        <f>INDEX('Extreme Storm Plan'!$B$4:$AS$47,
MATCH($A13,'Extreme Storm Plan'!$A$4:$A$47,0),
MATCH(Dashboard!$C$2,'Extreme Storm Plan'!$B$2:$AS$2,0))</f>
        <v>38934682.703556076</v>
      </c>
      <c r="G13" t="s">
        <v>24</v>
      </c>
      <c r="H13" s="5">
        <f t="shared" si="0"/>
        <v>1.1626117611410436</v>
      </c>
      <c r="I13" s="5">
        <f t="shared" si="1"/>
        <v>1.1794878764878547</v>
      </c>
      <c r="K13" t="s">
        <v>24</v>
      </c>
      <c r="L13" s="3">
        <v>11001600</v>
      </c>
      <c r="M13" s="3">
        <v>32953863</v>
      </c>
      <c r="N13" s="3">
        <v>9462832.1918939613</v>
      </c>
      <c r="O13" s="3">
        <v>27939128.207172655</v>
      </c>
    </row>
    <row r="14" spans="1:15" x14ac:dyDescent="0.25">
      <c r="A14" t="s">
        <v>72</v>
      </c>
      <c r="B14" s="3">
        <f>INDEX('Future Storm Plan'!$B$4:$AS$47,
MATCH($A14,'Future Storm Plan'!$A$4:$A$47,0),
MATCH(Dashboard!$C$2,'Future Storm Plan'!$B$2:$AS$2,0))</f>
        <v>22305540.739102647</v>
      </c>
      <c r="C14" s="3">
        <f>INDEX('Extreme Storm Plan'!$B$4:$AS$47,
MATCH($A14,'Extreme Storm Plan'!$A$4:$A$47,0),
MATCH(Dashboard!$C$2,'Extreme Storm Plan'!$B$2:$AS$2,0))</f>
        <v>57825229.733639583</v>
      </c>
      <c r="G14" t="s">
        <v>25</v>
      </c>
      <c r="H14" s="5">
        <f t="shared" si="0"/>
        <v>1.1626117461138912</v>
      </c>
      <c r="I14" s="5">
        <f t="shared" si="1"/>
        <v>1.1794878796035237</v>
      </c>
      <c r="K14" t="s">
        <v>25</v>
      </c>
      <c r="L14" s="3">
        <v>51309999</v>
      </c>
      <c r="M14" s="3">
        <v>153692436</v>
      </c>
      <c r="N14" s="3">
        <v>44133391.195734225</v>
      </c>
      <c r="O14" s="3">
        <v>130304379.26302609</v>
      </c>
    </row>
    <row r="15" spans="1:15" x14ac:dyDescent="0.25">
      <c r="A15" t="s">
        <v>73</v>
      </c>
      <c r="B15" s="3">
        <f>INDEX('Future Storm Plan'!$B$4:$AS$47,
MATCH($A15,'Future Storm Plan'!$A$4:$A$47,0),
MATCH(Dashboard!$C$2,'Future Storm Plan'!$B$2:$AS$2,0))</f>
        <v>33801845.859998688</v>
      </c>
      <c r="C15" s="3">
        <f>INDEX('Extreme Storm Plan'!$B$4:$AS$47,
MATCH($A15,'Extreme Storm Plan'!$A$4:$A$47,0),
MATCH(Dashboard!$C$2,'Extreme Storm Plan'!$B$2:$AS$2,0))</f>
        <v>86649925.384874031</v>
      </c>
      <c r="G15" t="s">
        <v>26</v>
      </c>
      <c r="H15" s="5">
        <f t="shared" si="0"/>
        <v>1.1626117119709432</v>
      </c>
      <c r="I15" s="5">
        <f t="shared" si="1"/>
        <v>1.1794878738652856</v>
      </c>
      <c r="K15" t="s">
        <v>26</v>
      </c>
      <c r="L15" s="3">
        <v>8770276</v>
      </c>
      <c r="M15" s="3">
        <v>26270223</v>
      </c>
      <c r="N15" s="3">
        <v>7543598.5288088964</v>
      </c>
      <c r="O15" s="3">
        <v>22272567.25744044</v>
      </c>
    </row>
    <row r="16" spans="1:15" x14ac:dyDescent="0.25">
      <c r="A16" t="s">
        <v>74</v>
      </c>
      <c r="B16" s="3">
        <f>INDEX('Future Storm Plan'!$B$4:$AS$47,
MATCH($A16,'Future Storm Plan'!$A$4:$A$47,0),
MATCH(Dashboard!$C$2,'Future Storm Plan'!$B$2:$AS$2,0))</f>
        <v>46764059.291472159</v>
      </c>
      <c r="C16" s="3">
        <f>INDEX('Extreme Storm Plan'!$B$4:$AS$47,
MATCH($A16,'Extreme Storm Plan'!$A$4:$A$47,0),
MATCH(Dashboard!$C$2,'Extreme Storm Plan'!$B$2:$AS$2,0))</f>
        <v>125788110.72156553</v>
      </c>
      <c r="G16" t="s">
        <v>27</v>
      </c>
      <c r="H16" s="5">
        <f t="shared" si="0"/>
        <v>1.1626117739639457</v>
      </c>
      <c r="I16" s="5">
        <f t="shared" si="1"/>
        <v>1.179487874897768</v>
      </c>
      <c r="K16" t="s">
        <v>27</v>
      </c>
      <c r="L16" s="3">
        <v>16512959</v>
      </c>
      <c r="M16" s="3">
        <v>49462422</v>
      </c>
      <c r="N16" s="3">
        <v>14203330.268795379</v>
      </c>
      <c r="O16" s="3">
        <v>41935506.971012443</v>
      </c>
    </row>
    <row r="17" spans="1:15" x14ac:dyDescent="0.25">
      <c r="A17" t="s">
        <v>75</v>
      </c>
      <c r="B17" s="3">
        <f>INDEX('Future Storm Plan'!$B$4:$AS$47,
MATCH($A17,'Future Storm Plan'!$A$4:$A$47,0),
MATCH(Dashboard!$C$2,'Future Storm Plan'!$B$2:$AS$2,0))</f>
        <v>56770130.555354603</v>
      </c>
      <c r="C17" s="3">
        <f>INDEX('Extreme Storm Plan'!$B$4:$AS$47,
MATCH($A17,'Extreme Storm Plan'!$A$4:$A$47,0),
MATCH(Dashboard!$C$2,'Extreme Storm Plan'!$B$2:$AS$2,0))</f>
        <v>166020993.62464812</v>
      </c>
      <c r="G17" t="s">
        <v>28</v>
      </c>
      <c r="H17" s="5">
        <f t="shared" si="0"/>
        <v>1.162611729225814</v>
      </c>
      <c r="I17" s="5">
        <f t="shared" si="1"/>
        <v>1.179487879977273</v>
      </c>
      <c r="K17" t="s">
        <v>28</v>
      </c>
      <c r="L17" s="3">
        <v>11144153</v>
      </c>
      <c r="M17" s="3">
        <v>33380863</v>
      </c>
      <c r="N17" s="3">
        <v>9585446.9036029074</v>
      </c>
      <c r="O17" s="3">
        <v>28301149.64864514</v>
      </c>
    </row>
    <row r="18" spans="1:15" x14ac:dyDescent="0.25">
      <c r="A18" t="s">
        <v>76</v>
      </c>
      <c r="B18" s="3">
        <f>INDEX('Future Storm Plan'!$B$4:$AS$47,
MATCH($A18,'Future Storm Plan'!$A$4:$A$47,0),
MATCH(Dashboard!$C$2,'Future Storm Plan'!$B$2:$AS$2,0))</f>
        <v>65052941.12244755</v>
      </c>
      <c r="C18" s="3">
        <f>INDEX('Extreme Storm Plan'!$B$4:$AS$47,
MATCH($A18,'Extreme Storm Plan'!$A$4:$A$47,0),
MATCH(Dashboard!$C$2,'Extreme Storm Plan'!$B$2:$AS$2,0))</f>
        <v>207732325.48403561</v>
      </c>
      <c r="G18" t="s">
        <v>29</v>
      </c>
      <c r="H18" s="5">
        <f t="shared" si="0"/>
        <v>1.1626117244549004</v>
      </c>
      <c r="I18" s="5">
        <f t="shared" si="1"/>
        <v>1.1794878863467033</v>
      </c>
      <c r="K18" t="s">
        <v>29</v>
      </c>
      <c r="L18" s="3">
        <v>17675544</v>
      </c>
      <c r="M18" s="3">
        <v>52944797</v>
      </c>
      <c r="N18" s="3">
        <v>15203307.887065493</v>
      </c>
      <c r="O18" s="3">
        <v>44887953.164138898</v>
      </c>
    </row>
    <row r="19" spans="1:15" x14ac:dyDescent="0.25">
      <c r="A19" t="s">
        <v>77</v>
      </c>
      <c r="B19" s="3">
        <f>INDEX('Future Storm Plan'!$B$4:$AS$47,
MATCH($A19,'Future Storm Plan'!$A$4:$A$47,0),
MATCH(Dashboard!$C$2,'Future Storm Plan'!$B$2:$AS$2,0))</f>
        <v>70997789.455015197</v>
      </c>
      <c r="C19" s="3">
        <f>INDEX('Extreme Storm Plan'!$B$4:$AS$47,
MATCH($A19,'Extreme Storm Plan'!$A$4:$A$47,0),
MATCH(Dashboard!$C$2,'Extreme Storm Plan'!$B$2:$AS$2,0))</f>
        <v>218554684.40739256</v>
      </c>
      <c r="G19" t="s">
        <v>30</v>
      </c>
      <c r="H19" s="5">
        <f t="shared" si="0"/>
        <v>1.1626117349566303</v>
      </c>
      <c r="I19" s="5">
        <f t="shared" si="1"/>
        <v>1.1794878753950366</v>
      </c>
      <c r="K19" t="s">
        <v>30</v>
      </c>
      <c r="L19" s="3">
        <v>25699269</v>
      </c>
      <c r="M19" s="3">
        <v>76978822</v>
      </c>
      <c r="N19" s="3">
        <v>22104773.440084603</v>
      </c>
      <c r="O19" s="3">
        <v>65264614.928083166</v>
      </c>
    </row>
    <row r="20" spans="1:15" x14ac:dyDescent="0.25">
      <c r="A20" t="s">
        <v>78</v>
      </c>
      <c r="B20" s="3">
        <f>INDEX('Future Storm Plan'!$B$4:$AS$47,
MATCH($A20,'Future Storm Plan'!$A$4:$A$47,0),
MATCH(Dashboard!$C$2,'Future Storm Plan'!$B$2:$AS$2,0))</f>
        <v>76360710.647342056</v>
      </c>
      <c r="C20" s="3">
        <f>INDEX('Extreme Storm Plan'!$B$4:$AS$47,
MATCH($A20,'Extreme Storm Plan'!$A$4:$A$47,0),
MATCH(Dashboard!$C$2,'Extreme Storm Plan'!$B$2:$AS$2,0))</f>
        <v>230204933.64876837</v>
      </c>
      <c r="G20" t="s">
        <v>31</v>
      </c>
      <c r="H20" s="5">
        <f t="shared" si="0"/>
        <v>1.162611861760277</v>
      </c>
      <c r="I20" s="5">
        <f t="shared" si="1"/>
        <v>1.179487870232252</v>
      </c>
      <c r="K20" t="s">
        <v>31</v>
      </c>
      <c r="L20" s="3">
        <v>3781879</v>
      </c>
      <c r="M20" s="3">
        <v>11328126</v>
      </c>
      <c r="N20" s="3">
        <v>3252916.2348937043</v>
      </c>
      <c r="O20" s="3">
        <v>9604275.1145625506</v>
      </c>
    </row>
    <row r="21" spans="1:15" x14ac:dyDescent="0.25">
      <c r="A21" t="s">
        <v>79</v>
      </c>
      <c r="B21" s="3">
        <f>INDEX('Future Storm Plan'!$B$4:$AS$47,
MATCH($A21,'Future Storm Plan'!$A$4:$A$47,0),
MATCH(Dashboard!$C$2,'Future Storm Plan'!$B$2:$AS$2,0))</f>
        <v>76235382.086861685</v>
      </c>
      <c r="C21" s="3">
        <f>INDEX('Extreme Storm Plan'!$B$4:$AS$47,
MATCH($A21,'Extreme Storm Plan'!$A$4:$A$47,0),
MATCH(Dashboard!$C$2,'Extreme Storm Plan'!$B$2:$AS$2,0))</f>
        <v>230646080.8362031</v>
      </c>
      <c r="G21" t="s">
        <v>32</v>
      </c>
      <c r="H21" s="5">
        <f t="shared" si="0"/>
        <v>1.1626116928329546</v>
      </c>
      <c r="I21" s="5">
        <f t="shared" si="1"/>
        <v>1.179487867848052</v>
      </c>
      <c r="K21" t="s">
        <v>32</v>
      </c>
      <c r="L21" s="3">
        <v>3564510</v>
      </c>
      <c r="M21" s="3">
        <v>10677027</v>
      </c>
      <c r="N21" s="3">
        <v>3065950.5851986585</v>
      </c>
      <c r="O21" s="3">
        <v>9052256.7387488149</v>
      </c>
    </row>
    <row r="22" spans="1:15" x14ac:dyDescent="0.25">
      <c r="A22" t="s">
        <v>80</v>
      </c>
      <c r="B22" s="3">
        <f>INDEX('Future Storm Plan'!$B$4:$AS$47,
MATCH($A22,'Future Storm Plan'!$A$4:$A$47,0),
MATCH(Dashboard!$C$2,'Future Storm Plan'!$B$2:$AS$2,0))</f>
        <v>76250625.490524083</v>
      </c>
      <c r="C22" s="3">
        <f>INDEX('Extreme Storm Plan'!$B$4:$AS$47,
MATCH($A22,'Extreme Storm Plan'!$A$4:$A$47,0),
MATCH(Dashboard!$C$2,'Extreme Storm Plan'!$B$2:$AS$2,0))</f>
        <v>231786816.66068703</v>
      </c>
      <c r="G22" t="s">
        <v>33</v>
      </c>
      <c r="H22" s="5">
        <f t="shared" si="0"/>
        <v>1.1626117106772773</v>
      </c>
      <c r="I22" s="5">
        <f t="shared" si="1"/>
        <v>1.1794878645030322</v>
      </c>
      <c r="K22" t="s">
        <v>33</v>
      </c>
      <c r="L22" s="3">
        <v>15213840</v>
      </c>
      <c r="M22" s="3">
        <v>45571082</v>
      </c>
      <c r="N22" s="3">
        <v>13085916.699684029</v>
      </c>
      <c r="O22" s="3">
        <v>38636329.691447064</v>
      </c>
    </row>
    <row r="23" spans="1:15" x14ac:dyDescent="0.25">
      <c r="A23" t="s">
        <v>81</v>
      </c>
      <c r="B23" s="3">
        <f>INDEX('Future Storm Plan'!$B$4:$AS$47,
MATCH($A23,'Future Storm Plan'!$A$4:$A$47,0),
MATCH(Dashboard!$C$2,'Future Storm Plan'!$B$2:$AS$2,0))</f>
        <v>76324439.479175195</v>
      </c>
      <c r="C23" s="3">
        <f>INDEX('Extreme Storm Plan'!$B$4:$AS$47,
MATCH($A23,'Extreme Storm Plan'!$A$4:$A$47,0),
MATCH(Dashboard!$C$2,'Extreme Storm Plan'!$B$2:$AS$2,0))</f>
        <v>231060505.89163208</v>
      </c>
      <c r="G23" t="s">
        <v>34</v>
      </c>
      <c r="H23" s="5">
        <f t="shared" si="0"/>
        <v>1.1626117615538385</v>
      </c>
      <c r="I23" s="5">
        <f t="shared" si="1"/>
        <v>1.1794878709974637</v>
      </c>
      <c r="K23" t="s">
        <v>34</v>
      </c>
      <c r="L23" s="3">
        <v>26119563</v>
      </c>
      <c r="M23" s="3">
        <v>78237756</v>
      </c>
      <c r="N23" s="3">
        <v>22466281.405145109</v>
      </c>
      <c r="O23" s="3">
        <v>66331971.632600404</v>
      </c>
    </row>
    <row r="24" spans="1:15" x14ac:dyDescent="0.25">
      <c r="A24" t="s">
        <v>82</v>
      </c>
      <c r="B24" s="3">
        <f>INDEX('Future Storm Plan'!$B$4:$AS$47,
MATCH($A24,'Future Storm Plan'!$A$4:$A$47,0),
MATCH(Dashboard!$C$2,'Future Storm Plan'!$B$2:$AS$2,0))</f>
        <v>76567687.132012114</v>
      </c>
      <c r="C24" s="3">
        <f>INDEX('Extreme Storm Plan'!$B$4:$AS$47,
MATCH($A24,'Extreme Storm Plan'!$A$4:$A$47,0),
MATCH(Dashboard!$C$2,'Extreme Storm Plan'!$B$2:$AS$2,0))</f>
        <v>230998126.46912086</v>
      </c>
      <c r="G24" t="s">
        <v>35</v>
      </c>
      <c r="H24" s="5">
        <f t="shared" si="0"/>
        <v>1.1626117497162181</v>
      </c>
      <c r="I24" s="5">
        <f t="shared" si="1"/>
        <v>1.1794878724397972</v>
      </c>
      <c r="K24" t="s">
        <v>35</v>
      </c>
      <c r="L24" s="3">
        <v>23934416</v>
      </c>
      <c r="M24" s="3">
        <v>71692433</v>
      </c>
      <c r="N24" s="3">
        <v>20586765.965372492</v>
      </c>
      <c r="O24" s="3">
        <v>60782679.224757597</v>
      </c>
    </row>
    <row r="25" spans="1:15" x14ac:dyDescent="0.25">
      <c r="A25" t="s">
        <v>83</v>
      </c>
      <c r="B25" s="3">
        <f>INDEX('Future Storm Plan'!$B$4:$AS$47,
MATCH($A25,'Future Storm Plan'!$A$4:$A$47,0),
MATCH(Dashboard!$C$2,'Future Storm Plan'!$B$2:$AS$2,0))</f>
        <v>76504710.128641456</v>
      </c>
      <c r="C25" s="3">
        <f>INDEX('Extreme Storm Plan'!$B$4:$AS$47,
MATCH($A25,'Extreme Storm Plan'!$A$4:$A$47,0),
MATCH(Dashboard!$C$2,'Extreme Storm Plan'!$B$2:$AS$2,0))</f>
        <v>230951178.37667128</v>
      </c>
      <c r="G25" t="s">
        <v>36</v>
      </c>
      <c r="H25" s="5">
        <f t="shared" si="0"/>
        <v>1.1626117072420346</v>
      </c>
      <c r="I25" s="5">
        <f t="shared" si="1"/>
        <v>1.179487872325798</v>
      </c>
      <c r="K25" t="s">
        <v>36</v>
      </c>
      <c r="L25" s="3">
        <v>12692678</v>
      </c>
      <c r="M25" s="3">
        <v>38019269</v>
      </c>
      <c r="N25" s="3">
        <v>10917383.612203395</v>
      </c>
      <c r="O25" s="3">
        <v>32233709.130922139</v>
      </c>
    </row>
    <row r="26" spans="1:15" x14ac:dyDescent="0.25">
      <c r="A26" t="s">
        <v>84</v>
      </c>
      <c r="B26" s="3">
        <f>INDEX('Future Storm Plan'!$B$4:$AS$47,
MATCH($A26,'Future Storm Plan'!$A$4:$A$47,0),
MATCH(Dashboard!$C$2,'Future Storm Plan'!$B$2:$AS$2,0))</f>
        <v>76514868.735212475</v>
      </c>
      <c r="C26" s="3">
        <f>INDEX('Extreme Storm Plan'!$B$4:$AS$47,
MATCH($A26,'Extreme Storm Plan'!$A$4:$A$47,0),
MATCH(Dashboard!$C$2,'Extreme Storm Plan'!$B$2:$AS$2,0))</f>
        <v>231256210.83022672</v>
      </c>
      <c r="G26" t="s">
        <v>37</v>
      </c>
      <c r="H26" s="5">
        <f t="shared" si="0"/>
        <v>1.162611696738499</v>
      </c>
      <c r="I26" s="5">
        <f t="shared" si="1"/>
        <v>1.1794878748114823</v>
      </c>
      <c r="K26" t="s">
        <v>37</v>
      </c>
      <c r="L26" s="3">
        <v>11087517</v>
      </c>
      <c r="M26" s="3">
        <v>33211218</v>
      </c>
      <c r="N26" s="3">
        <v>9536732.7123097628</v>
      </c>
      <c r="O26" s="3">
        <v>28157320.400863089</v>
      </c>
    </row>
    <row r="27" spans="1:15" x14ac:dyDescent="0.25">
      <c r="A27" t="s">
        <v>85</v>
      </c>
      <c r="B27" s="3">
        <f>INDEX('Future Storm Plan'!$B$4:$AS$47,
MATCH($A27,'Future Storm Plan'!$A$4:$A$47,0),
MATCH(Dashboard!$C$2,'Future Storm Plan'!$B$2:$AS$2,0))</f>
        <v>76483158.079075858</v>
      </c>
      <c r="C27" s="3">
        <f>INDEX('Extreme Storm Plan'!$B$4:$AS$47,
MATCH($A27,'Extreme Storm Plan'!$A$4:$A$47,0),
MATCH(Dashboard!$C$2,'Extreme Storm Plan'!$B$2:$AS$2,0))</f>
        <v>232167788.01222688</v>
      </c>
      <c r="G27" t="s">
        <v>38</v>
      </c>
      <c r="H27" s="5">
        <f t="shared" si="0"/>
        <v>1.1626116979378365</v>
      </c>
      <c r="I27" s="5">
        <f t="shared" si="1"/>
        <v>1.1794878894256489</v>
      </c>
      <c r="K27" t="s">
        <v>38</v>
      </c>
      <c r="L27" s="3">
        <v>11541185</v>
      </c>
      <c r="M27" s="3">
        <v>34570122</v>
      </c>
      <c r="N27" s="3">
        <v>9926947.2520111296</v>
      </c>
      <c r="O27" s="3">
        <v>29309433.61939384</v>
      </c>
    </row>
    <row r="28" spans="1:15" x14ac:dyDescent="0.25">
      <c r="A28" t="s">
        <v>86</v>
      </c>
      <c r="B28" s="3">
        <f>INDEX('Future Storm Plan'!$B$4:$AS$47,
MATCH($A28,'Future Storm Plan'!$A$4:$A$47,0),
MATCH(Dashboard!$C$2,'Future Storm Plan'!$B$2:$AS$2,0))</f>
        <v>76525713.658892632</v>
      </c>
      <c r="C28" s="3">
        <f>INDEX('Extreme Storm Plan'!$B$4:$AS$47,
MATCH($A28,'Extreme Storm Plan'!$A$4:$A$47,0),
MATCH(Dashboard!$C$2,'Extreme Storm Plan'!$B$2:$AS$2,0))</f>
        <v>231430111.99304375</v>
      </c>
      <c r="G28" t="s">
        <v>39</v>
      </c>
      <c r="H28" s="5">
        <f t="shared" si="0"/>
        <v>1.1626117287131332</v>
      </c>
      <c r="I28" s="5">
        <f t="shared" si="1"/>
        <v>1.1794878735881766</v>
      </c>
      <c r="K28" t="s">
        <v>39</v>
      </c>
      <c r="L28" s="3">
        <v>12244792</v>
      </c>
      <c r="M28" s="3">
        <v>36677684</v>
      </c>
      <c r="N28" s="3">
        <v>10532142.156826049</v>
      </c>
      <c r="O28" s="3">
        <v>31096279.004904948</v>
      </c>
    </row>
    <row r="29" spans="1:15" x14ac:dyDescent="0.25">
      <c r="A29" t="s">
        <v>87</v>
      </c>
      <c r="B29" s="3">
        <f>INDEX('Future Storm Plan'!$B$4:$AS$47,
MATCH($A29,'Future Storm Plan'!$A$4:$A$47,0),
MATCH(Dashboard!$C$2,'Future Storm Plan'!$B$2:$AS$2,0))</f>
        <v>76939141.947957069</v>
      </c>
      <c r="C29" s="3">
        <f>INDEX('Extreme Storm Plan'!$B$4:$AS$47,
MATCH($A29,'Extreme Storm Plan'!$A$4:$A$47,0),
MATCH(Dashboard!$C$2,'Extreme Storm Plan'!$B$2:$AS$2,0))</f>
        <v>231809527.20500192</v>
      </c>
      <c r="G29" t="s">
        <v>40</v>
      </c>
      <c r="H29" s="5">
        <f t="shared" si="0"/>
        <v>1.1626117569446952</v>
      </c>
      <c r="I29" s="5">
        <f t="shared" si="1"/>
        <v>1.1794878782772313</v>
      </c>
      <c r="K29" t="s">
        <v>40</v>
      </c>
      <c r="L29" s="3">
        <v>42316678</v>
      </c>
      <c r="M29" s="3">
        <v>126754110</v>
      </c>
      <c r="N29" s="3">
        <v>36397944.324257322</v>
      </c>
      <c r="O29" s="3">
        <v>107465377.41883196</v>
      </c>
    </row>
    <row r="30" spans="1:15" x14ac:dyDescent="0.25">
      <c r="A30" t="s">
        <v>88</v>
      </c>
      <c r="B30" s="3">
        <f>INDEX('Future Storm Plan'!$B$4:$AS$47,
MATCH($A30,'Future Storm Plan'!$A$4:$A$47,0),
MATCH(Dashboard!$C$2,'Future Storm Plan'!$B$2:$AS$2,0))</f>
        <v>76827946.108516872</v>
      </c>
      <c r="C30" s="3">
        <f>INDEX('Extreme Storm Plan'!$B$4:$AS$47,
MATCH($A30,'Extreme Storm Plan'!$A$4:$A$47,0),
MATCH(Dashboard!$C$2,'Extreme Storm Plan'!$B$2:$AS$2,0))</f>
        <v>232016038.48973763</v>
      </c>
      <c r="G30" t="s">
        <v>41</v>
      </c>
      <c r="H30" s="5">
        <f t="shared" si="0"/>
        <v>1.1626117483391116</v>
      </c>
      <c r="I30" s="5">
        <f t="shared" si="1"/>
        <v>1.1794878826377471</v>
      </c>
      <c r="K30" t="s">
        <v>41</v>
      </c>
      <c r="L30" s="3">
        <v>15579338</v>
      </c>
      <c r="M30" s="3">
        <v>46665883</v>
      </c>
      <c r="N30" s="3">
        <v>13400292.937222069</v>
      </c>
      <c r="O30" s="3">
        <v>39564529.391890638</v>
      </c>
    </row>
    <row r="31" spans="1:15" x14ac:dyDescent="0.25">
      <c r="A31" t="s">
        <v>89</v>
      </c>
      <c r="B31" s="3">
        <f>INDEX('Future Storm Plan'!$B$4:$AS$47,
MATCH($A31,'Future Storm Plan'!$A$4:$A$47,0),
MATCH(Dashboard!$C$2,'Future Storm Plan'!$B$2:$AS$2,0))</f>
        <v>76846155.969110698</v>
      </c>
      <c r="C31" s="3">
        <f>INDEX('Extreme Storm Plan'!$B$4:$AS$47,
MATCH($A31,'Extreme Storm Plan'!$A$4:$A$47,0),
MATCH(Dashboard!$C$2,'Extreme Storm Plan'!$B$2:$AS$2,0))</f>
        <v>233047308.81769171</v>
      </c>
      <c r="G31" t="s">
        <v>42</v>
      </c>
      <c r="H31" s="5">
        <f t="shared" si="0"/>
        <v>1.1626117550126127</v>
      </c>
      <c r="I31" s="5">
        <f t="shared" si="1"/>
        <v>1.1794878714735808</v>
      </c>
      <c r="K31" t="s">
        <v>42</v>
      </c>
      <c r="L31" s="3">
        <v>40544196</v>
      </c>
      <c r="M31" s="3">
        <v>121444870</v>
      </c>
      <c r="N31" s="3">
        <v>34873375.247749969</v>
      </c>
      <c r="O31" s="3">
        <v>102964068.50565925</v>
      </c>
    </row>
    <row r="32" spans="1:15" x14ac:dyDescent="0.25">
      <c r="A32" t="s">
        <v>90</v>
      </c>
      <c r="B32" s="3">
        <f>INDEX('Future Storm Plan'!$B$4:$AS$47,
MATCH($A32,'Future Storm Plan'!$A$4:$A$47,0),
MATCH(Dashboard!$C$2,'Future Storm Plan'!$B$2:$AS$2,0))</f>
        <v>77065791.376026332</v>
      </c>
      <c r="C32" s="3">
        <f>INDEX('Extreme Storm Plan'!$B$4:$AS$47,
MATCH($A32,'Extreme Storm Plan'!$A$4:$A$47,0),
MATCH(Dashboard!$C$2,'Extreme Storm Plan'!$B$2:$AS$2,0))</f>
        <v>232769248.34599209</v>
      </c>
      <c r="G32" t="s">
        <v>43</v>
      </c>
      <c r="H32" s="5">
        <f t="shared" si="0"/>
        <v>1.162611755286709</v>
      </c>
      <c r="I32" s="5">
        <f t="shared" si="1"/>
        <v>1.1794878812414051</v>
      </c>
      <c r="K32" t="s">
        <v>43</v>
      </c>
      <c r="L32" s="3">
        <v>12763892</v>
      </c>
      <c r="M32" s="3">
        <v>38232580</v>
      </c>
      <c r="N32" s="3">
        <v>10978636.627368633</v>
      </c>
      <c r="O32" s="3">
        <v>32414559.410106357</v>
      </c>
    </row>
    <row r="33" spans="1:15" x14ac:dyDescent="0.25">
      <c r="A33" t="s">
        <v>91</v>
      </c>
      <c r="B33" s="3">
        <f>INDEX('Future Storm Plan'!$B$4:$AS$47,
MATCH($A33,'Future Storm Plan'!$A$4:$A$47,0),
MATCH(Dashboard!$C$2,'Future Storm Plan'!$B$2:$AS$2,0))</f>
        <v>77143213.408577204</v>
      </c>
      <c r="C33" s="3">
        <f>INDEX('Extreme Storm Plan'!$B$4:$AS$47,
MATCH($A33,'Extreme Storm Plan'!$A$4:$A$47,0),
MATCH(Dashboard!$C$2,'Extreme Storm Plan'!$B$2:$AS$2,0))</f>
        <v>233297994.62974304</v>
      </c>
      <c r="G33" t="s">
        <v>44</v>
      </c>
      <c r="H33" s="5">
        <f t="shared" si="0"/>
        <v>1.1626117104425817</v>
      </c>
      <c r="I33" s="5">
        <f t="shared" si="1"/>
        <v>1.1794878856666025</v>
      </c>
      <c r="K33" t="s">
        <v>44</v>
      </c>
      <c r="L33" s="3">
        <v>9808828</v>
      </c>
      <c r="M33" s="3">
        <v>29381071</v>
      </c>
      <c r="N33" s="3">
        <v>8436890.7623216584</v>
      </c>
      <c r="O33" s="3">
        <v>24910023.542458784</v>
      </c>
    </row>
    <row r="34" spans="1:15" x14ac:dyDescent="0.25">
      <c r="A34" t="s">
        <v>92</v>
      </c>
      <c r="B34" s="3">
        <f>INDEX('Future Storm Plan'!$B$4:$AS$47,
MATCH($A34,'Future Storm Plan'!$A$4:$A$47,0),
MATCH(Dashboard!$C$2,'Future Storm Plan'!$B$2:$AS$2,0))</f>
        <v>76975082.328115731</v>
      </c>
      <c r="C34" s="3">
        <f>INDEX('Extreme Storm Plan'!$B$4:$AS$47,
MATCH($A34,'Extreme Storm Plan'!$A$4:$A$47,0),
MATCH(Dashboard!$C$2,'Extreme Storm Plan'!$B$2:$AS$2,0))</f>
        <v>233520551.37149271</v>
      </c>
      <c r="G34" t="s">
        <v>45</v>
      </c>
      <c r="H34" s="5">
        <f t="shared" si="0"/>
        <v>1.1626117561024736</v>
      </c>
      <c r="I34" s="5">
        <f t="shared" si="1"/>
        <v>1.1794878779371318</v>
      </c>
      <c r="K34" t="s">
        <v>45</v>
      </c>
      <c r="L34" s="3">
        <v>21347980</v>
      </c>
      <c r="M34" s="3">
        <v>63945100</v>
      </c>
      <c r="N34" s="3">
        <v>18362088.537248861</v>
      </c>
      <c r="O34" s="3">
        <v>54214291.809286706</v>
      </c>
    </row>
    <row r="35" spans="1:15" x14ac:dyDescent="0.25">
      <c r="A35" t="s">
        <v>93</v>
      </c>
      <c r="B35" s="3">
        <f>INDEX('Future Storm Plan'!$B$4:$AS$47,
MATCH($A35,'Future Storm Plan'!$A$4:$A$47,0),
MATCH(Dashboard!$C$2,'Future Storm Plan'!$B$2:$AS$2,0))</f>
        <v>76962179.226283073</v>
      </c>
      <c r="C35" s="3">
        <f>INDEX('Extreme Storm Plan'!$B$4:$AS$47,
MATCH($A35,'Extreme Storm Plan'!$A$4:$A$47,0),
MATCH(Dashboard!$C$2,'Extreme Storm Plan'!$B$2:$AS$2,0))</f>
        <v>232652371.82172936</v>
      </c>
      <c r="G35" t="s">
        <v>46</v>
      </c>
      <c r="H35" s="5">
        <f t="shared" si="0"/>
        <v>1.1626117541302228</v>
      </c>
      <c r="I35" s="5">
        <f t="shared" si="1"/>
        <v>1.179487880662405</v>
      </c>
      <c r="K35" t="s">
        <v>46</v>
      </c>
      <c r="L35" s="3">
        <v>32113415</v>
      </c>
      <c r="M35" s="3">
        <v>96191562</v>
      </c>
      <c r="N35" s="3">
        <v>27621787.656899102</v>
      </c>
      <c r="O35" s="3">
        <v>81553667.127108127</v>
      </c>
    </row>
    <row r="36" spans="1:15" x14ac:dyDescent="0.25">
      <c r="A36" t="s">
        <v>94</v>
      </c>
      <c r="B36" s="3">
        <f>INDEX('Future Storm Plan'!$B$4:$AS$47,
MATCH($A36,'Future Storm Plan'!$A$4:$A$47,0),
MATCH(Dashboard!$C$2,'Future Storm Plan'!$B$2:$AS$2,0))</f>
        <v>76388958.734644458</v>
      </c>
      <c r="C36" s="3">
        <f>INDEX('Extreme Storm Plan'!$B$4:$AS$47,
MATCH($A36,'Extreme Storm Plan'!$A$4:$A$47,0),
MATCH(Dashboard!$C$2,'Extreme Storm Plan'!$B$2:$AS$2,0))</f>
        <v>230975278.72066155</v>
      </c>
      <c r="G36" t="s">
        <v>47</v>
      </c>
      <c r="H36" s="5">
        <f t="shared" si="0"/>
        <v>1.16261178252499</v>
      </c>
      <c r="I36" s="5">
        <f t="shared" si="1"/>
        <v>1.1794878703519365</v>
      </c>
      <c r="K36" t="s">
        <v>47</v>
      </c>
      <c r="L36" s="3">
        <v>9844637</v>
      </c>
      <c r="M36" s="3">
        <v>29488330</v>
      </c>
      <c r="N36" s="3">
        <v>8467690.7184091713</v>
      </c>
      <c r="O36" s="3">
        <v>25000960.790890753</v>
      </c>
    </row>
    <row r="37" spans="1:15" x14ac:dyDescent="0.25">
      <c r="A37" t="s">
        <v>95</v>
      </c>
      <c r="B37" s="3">
        <f>INDEX('Future Storm Plan'!$B$4:$AS$47,
MATCH($A37,'Future Storm Plan'!$A$4:$A$47,0),
MATCH(Dashboard!$C$2,'Future Storm Plan'!$B$2:$AS$2,0))</f>
        <v>64760416.454497218</v>
      </c>
      <c r="C37" s="3">
        <f>INDEX('Extreme Storm Plan'!$B$4:$AS$47,
MATCH($A37,'Extreme Storm Plan'!$A$4:$A$47,0),
MATCH(Dashboard!$C$2,'Extreme Storm Plan'!$B$2:$AS$2,0))</f>
        <v>193574386.26659957</v>
      </c>
      <c r="G37" t="s">
        <v>48</v>
      </c>
      <c r="H37" s="5">
        <f t="shared" si="0"/>
        <v>1.1626117399292555</v>
      </c>
      <c r="I37" s="5">
        <f t="shared" si="1"/>
        <v>1.1794878632497701</v>
      </c>
      <c r="K37" t="s">
        <v>48</v>
      </c>
      <c r="L37" s="3">
        <v>10007901</v>
      </c>
      <c r="M37" s="3">
        <v>29977367</v>
      </c>
      <c r="N37" s="3">
        <v>8608119.681131877</v>
      </c>
      <c r="O37" s="3">
        <v>25415579.027159475</v>
      </c>
    </row>
    <row r="38" spans="1:15" x14ac:dyDescent="0.25">
      <c r="A38" t="s">
        <v>96</v>
      </c>
      <c r="B38" s="3">
        <f>INDEX('Future Storm Plan'!$B$4:$AS$47,
MATCH($A38,'Future Storm Plan'!$A$4:$A$47,0),
MATCH(Dashboard!$C$2,'Future Storm Plan'!$B$2:$AS$2,0))</f>
        <v>63917215.202455997</v>
      </c>
      <c r="C38" s="3">
        <f>INDEX('Extreme Storm Plan'!$B$4:$AS$47,
MATCH($A38,'Extreme Storm Plan'!$A$4:$A$47,0),
MATCH(Dashboard!$C$2,'Extreme Storm Plan'!$B$2:$AS$2,0))</f>
        <v>189163277.24243528</v>
      </c>
      <c r="G38" t="s">
        <v>49</v>
      </c>
      <c r="H38" s="5">
        <f t="shared" si="0"/>
        <v>1.1626117745624123</v>
      </c>
      <c r="I38" s="5">
        <f t="shared" si="1"/>
        <v>1.1794878609026345</v>
      </c>
      <c r="K38" t="s">
        <v>49</v>
      </c>
      <c r="L38" s="3">
        <v>12305733</v>
      </c>
      <c r="M38" s="3">
        <v>36860223</v>
      </c>
      <c r="N38" s="3">
        <v>10584559.067132855</v>
      </c>
      <c r="O38" s="3">
        <v>31251040.576027405</v>
      </c>
    </row>
    <row r="39" spans="1:15" x14ac:dyDescent="0.25">
      <c r="A39" t="s">
        <v>97</v>
      </c>
      <c r="B39" s="3">
        <f>INDEX('Future Storm Plan'!$B$4:$AS$47,
MATCH($A39,'Future Storm Plan'!$A$4:$A$47,0),
MATCH(Dashboard!$C$2,'Future Storm Plan'!$B$2:$AS$2,0))</f>
        <v>62853429.253420711</v>
      </c>
      <c r="C39" s="3">
        <f>INDEX('Extreme Storm Plan'!$B$4:$AS$47,
MATCH($A39,'Extreme Storm Plan'!$A$4:$A$47,0),
MATCH(Dashboard!$C$2,'Extreme Storm Plan'!$B$2:$AS$2,0))</f>
        <v>183022195.09811094</v>
      </c>
      <c r="G39" t="s">
        <v>50</v>
      </c>
      <c r="H39" s="5">
        <f t="shared" si="0"/>
        <v>1.1626117824248732</v>
      </c>
      <c r="I39" s="5">
        <f t="shared" si="1"/>
        <v>1.1794878664493935</v>
      </c>
      <c r="K39" t="s">
        <v>50</v>
      </c>
      <c r="L39" s="3">
        <v>7913533</v>
      </c>
      <c r="M39" s="3">
        <v>23703959</v>
      </c>
      <c r="N39" s="3">
        <v>6806685.7050894927</v>
      </c>
      <c r="O39" s="3">
        <v>20096823.099465966</v>
      </c>
    </row>
    <row r="40" spans="1:15" x14ac:dyDescent="0.25">
      <c r="A40" t="s">
        <v>98</v>
      </c>
      <c r="B40" s="3">
        <f>INDEX('Future Storm Plan'!$B$4:$AS$47,
MATCH($A40,'Future Storm Plan'!$A$4:$A$47,0),
MATCH(Dashboard!$C$2,'Future Storm Plan'!$B$2:$AS$2,0))</f>
        <v>60598944.029330775</v>
      </c>
      <c r="C40" s="3">
        <f>INDEX('Extreme Storm Plan'!$B$4:$AS$47,
MATCH($A40,'Extreme Storm Plan'!$A$4:$A$47,0),
MATCH(Dashboard!$C$2,'Extreme Storm Plan'!$B$2:$AS$2,0))</f>
        <v>178483903.37352961</v>
      </c>
      <c r="G40" t="s">
        <v>51</v>
      </c>
      <c r="H40" s="5">
        <f t="shared" si="0"/>
        <v>1.1626117557165678</v>
      </c>
      <c r="I40" s="5">
        <f t="shared" si="1"/>
        <v>1.179487879001303</v>
      </c>
      <c r="K40" t="s">
        <v>51</v>
      </c>
      <c r="L40" s="3">
        <v>26689532</v>
      </c>
      <c r="M40" s="3">
        <v>79945025</v>
      </c>
      <c r="N40" s="3">
        <v>22956530.30237088</v>
      </c>
      <c r="O40" s="3">
        <v>67779437.519689575</v>
      </c>
    </row>
    <row r="41" spans="1:15" x14ac:dyDescent="0.25">
      <c r="A41" t="s">
        <v>99</v>
      </c>
      <c r="B41" s="3">
        <f>INDEX('Future Storm Plan'!$B$4:$AS$47,
MATCH($A41,'Future Storm Plan'!$A$4:$A$47,0),
MATCH(Dashboard!$C$2,'Future Storm Plan'!$B$2:$AS$2,0))</f>
        <v>58812772.96462629</v>
      </c>
      <c r="C41" s="3">
        <f>INDEX('Extreme Storm Plan'!$B$4:$AS$47,
MATCH($A41,'Extreme Storm Plan'!$A$4:$A$47,0),
MATCH(Dashboard!$C$2,'Extreme Storm Plan'!$B$2:$AS$2,0))</f>
        <v>174035828.43781176</v>
      </c>
      <c r="G41" t="s">
        <v>52</v>
      </c>
      <c r="H41" s="5">
        <f t="shared" si="0"/>
        <v>1.1626117902896536</v>
      </c>
      <c r="I41" s="5">
        <f t="shared" si="1"/>
        <v>1.1794878833401052</v>
      </c>
      <c r="K41" t="s">
        <v>52</v>
      </c>
      <c r="L41" s="3">
        <v>12527806</v>
      </c>
      <c r="M41" s="3">
        <v>37525414</v>
      </c>
      <c r="N41" s="3">
        <v>10775571.093149519</v>
      </c>
      <c r="O41" s="3">
        <v>31815005.927601844</v>
      </c>
    </row>
    <row r="42" spans="1:15" x14ac:dyDescent="0.25">
      <c r="A42" t="s">
        <v>100</v>
      </c>
      <c r="B42" s="3">
        <f>INDEX('Future Storm Plan'!$B$4:$AS$47,
MATCH($A42,'Future Storm Plan'!$A$4:$A$47,0),
MATCH(Dashboard!$C$2,'Future Storm Plan'!$B$2:$AS$2,0))</f>
        <v>57753112.868047133</v>
      </c>
      <c r="C42" s="3">
        <f>INDEX('Extreme Storm Plan'!$B$4:$AS$47,
MATCH($A42,'Extreme Storm Plan'!$A$4:$A$47,0),
MATCH(Dashboard!$C$2,'Extreme Storm Plan'!$B$2:$AS$2,0))</f>
        <v>172539072.02800459</v>
      </c>
      <c r="G42" t="s">
        <v>53</v>
      </c>
      <c r="H42" s="5">
        <f t="shared" si="0"/>
        <v>1.162611735111563</v>
      </c>
      <c r="I42" s="5">
        <f t="shared" si="1"/>
        <v>1.1794878748977129</v>
      </c>
      <c r="K42" t="s">
        <v>53</v>
      </c>
      <c r="L42" s="3">
        <v>11443012</v>
      </c>
      <c r="M42" s="3">
        <v>34276056</v>
      </c>
      <c r="N42" s="3">
        <v>9842505.158355331</v>
      </c>
      <c r="O42" s="3">
        <v>29060117.301309668</v>
      </c>
    </row>
    <row r="43" spans="1:15" x14ac:dyDescent="0.25">
      <c r="A43" t="s">
        <v>101</v>
      </c>
      <c r="B43" s="3">
        <f>INDEX('Future Storm Plan'!$B$4:$AS$47,
MATCH($A43,'Future Storm Plan'!$A$4:$A$47,0),
MATCH(Dashboard!$C$2,'Future Storm Plan'!$B$2:$AS$2,0))</f>
        <v>53506406.391433299</v>
      </c>
      <c r="C43" s="3">
        <f>INDEX('Extreme Storm Plan'!$B$4:$AS$47,
MATCH($A43,'Extreme Storm Plan'!$A$4:$A$47,0),
MATCH(Dashboard!$C$2,'Extreme Storm Plan'!$B$2:$AS$2,0))</f>
        <v>164265984.1004245</v>
      </c>
      <c r="G43" t="s">
        <v>54</v>
      </c>
      <c r="H43" s="5">
        <f t="shared" si="0"/>
        <v>1.1626117189295009</v>
      </c>
      <c r="I43" s="5">
        <f t="shared" si="1"/>
        <v>1.1794878804453381</v>
      </c>
      <c r="K43" t="s">
        <v>54</v>
      </c>
      <c r="L43" s="3">
        <v>5806459</v>
      </c>
      <c r="M43" s="3">
        <v>17392494</v>
      </c>
      <c r="N43" s="3">
        <v>4994323.4748626295</v>
      </c>
      <c r="O43" s="3">
        <v>14745801.367143452</v>
      </c>
    </row>
    <row r="44" spans="1:15" x14ac:dyDescent="0.25">
      <c r="A44" t="s">
        <v>102</v>
      </c>
      <c r="B44" s="3">
        <f>INDEX('Future Storm Plan'!$B$4:$AS$47,
MATCH($A44,'Future Storm Plan'!$A$4:$A$47,0),
MATCH(Dashboard!$C$2,'Future Storm Plan'!$B$2:$AS$2,0))</f>
        <v>47303840.710265532</v>
      </c>
      <c r="C44" s="3">
        <f>INDEX('Extreme Storm Plan'!$B$4:$AS$47,
MATCH($A44,'Extreme Storm Plan'!$A$4:$A$47,0),
MATCH(Dashboard!$C$2,'Extreme Storm Plan'!$B$2:$AS$2,0))</f>
        <v>149280786.77288193</v>
      </c>
      <c r="G44" t="s">
        <v>55</v>
      </c>
      <c r="H44" s="5">
        <f t="shared" si="0"/>
        <v>1.1626117565248297</v>
      </c>
      <c r="I44" s="5">
        <f t="shared" si="1"/>
        <v>1.1794878691478037</v>
      </c>
      <c r="K44" t="s">
        <v>55</v>
      </c>
      <c r="L44" s="3">
        <v>24875109</v>
      </c>
      <c r="M44" s="3">
        <v>74510156</v>
      </c>
      <c r="N44" s="3">
        <v>21395886.339868393</v>
      </c>
      <c r="O44" s="3">
        <v>63171617.062780492</v>
      </c>
    </row>
    <row r="45" spans="1:15" x14ac:dyDescent="0.25">
      <c r="A45" t="s">
        <v>103</v>
      </c>
      <c r="B45" s="3">
        <f>INDEX('Future Storm Plan'!$B$4:$AS$47,
MATCH($A45,'Future Storm Plan'!$A$4:$A$47,0),
MATCH(Dashboard!$C$2,'Future Storm Plan'!$B$2:$AS$2,0))</f>
        <v>37208213.167506993</v>
      </c>
      <c r="C45" s="3">
        <f>INDEX('Extreme Storm Plan'!$B$4:$AS$47,
MATCH($A45,'Extreme Storm Plan'!$A$4:$A$47,0),
MATCH(Dashboard!$C$2,'Extreme Storm Plan'!$B$2:$AS$2,0))</f>
        <v>124089498.74263629</v>
      </c>
      <c r="G45" t="s">
        <v>56</v>
      </c>
      <c r="H45" s="5">
        <f t="shared" si="0"/>
        <v>1.1626117021417626</v>
      </c>
      <c r="I45" s="5">
        <f t="shared" si="1"/>
        <v>1.1794878862817397</v>
      </c>
      <c r="K45" t="s">
        <v>56</v>
      </c>
      <c r="L45" s="3">
        <v>5653609</v>
      </c>
      <c r="M45" s="3">
        <v>16934652</v>
      </c>
      <c r="N45" s="3">
        <v>4862852.3088017479</v>
      </c>
      <c r="O45" s="3">
        <v>14357631.13547983</v>
      </c>
    </row>
    <row r="46" spans="1:15" x14ac:dyDescent="0.25">
      <c r="A46" t="s">
        <v>104</v>
      </c>
      <c r="B46" s="3">
        <f>INDEX('Future Storm Plan'!$B$4:$AS$47,
MATCH($A46,'Future Storm Plan'!$A$4:$A$47,0),
MATCH(Dashboard!$C$2,'Future Storm Plan'!$B$2:$AS$2,0))</f>
        <v>25769295.904137373</v>
      </c>
      <c r="C46" s="3">
        <f>INDEX('Extreme Storm Plan'!$B$4:$AS$47,
MATCH($A46,'Extreme Storm Plan'!$A$4:$A$47,0),
MATCH(Dashboard!$C$2,'Extreme Storm Plan'!$B$2:$AS$2,0))</f>
        <v>90932840.291275933</v>
      </c>
      <c r="G46" t="s">
        <v>57</v>
      </c>
      <c r="H46" s="5">
        <f t="shared" si="0"/>
        <v>1.1626117880512019</v>
      </c>
      <c r="I46" s="5">
        <f t="shared" si="1"/>
        <v>1.1794878565739342</v>
      </c>
      <c r="K46" t="s">
        <v>57</v>
      </c>
      <c r="L46" s="3">
        <v>8530085</v>
      </c>
      <c r="M46" s="3">
        <v>25550760</v>
      </c>
      <c r="N46" s="3">
        <v>7337001.987824616</v>
      </c>
      <c r="O46" s="3">
        <v>21662588.434117038</v>
      </c>
    </row>
    <row r="47" spans="1:15" x14ac:dyDescent="0.25">
      <c r="A47" t="s">
        <v>105</v>
      </c>
      <c r="B47" s="3">
        <f>INDEX('Future Storm Plan'!$B$4:$AS$47,
MATCH($A47,'Future Storm Plan'!$A$4:$A$47,0),
MATCH(Dashboard!$C$2,'Future Storm Plan'!$B$2:$AS$2,0))</f>
        <v>16812090.194899838</v>
      </c>
      <c r="C47" s="3">
        <f>INDEX('Extreme Storm Plan'!$B$4:$AS$47,
MATCH($A47,'Extreme Storm Plan'!$A$4:$A$47,0),
MATCH(Dashboard!$C$2,'Extreme Storm Plan'!$B$2:$AS$2,0))</f>
        <v>55637129.256376758</v>
      </c>
      <c r="G47" t="s">
        <v>58</v>
      </c>
      <c r="H47" s="5">
        <f t="shared" si="0"/>
        <v>1.1626117403521141</v>
      </c>
      <c r="I47" s="5">
        <f t="shared" si="1"/>
        <v>1.1794878500672894</v>
      </c>
      <c r="K47" t="s">
        <v>58</v>
      </c>
      <c r="L47" s="3">
        <v>7034809</v>
      </c>
      <c r="M47" s="3">
        <v>21071856</v>
      </c>
      <c r="N47" s="3">
        <v>6050866.9883803204</v>
      </c>
      <c r="O47" s="3">
        <v>17865259.060360696</v>
      </c>
    </row>
    <row r="48" spans="1:15" x14ac:dyDescent="0.25">
      <c r="A48" t="s">
        <v>106</v>
      </c>
      <c r="B48" s="3">
        <f>INDEX('Future Storm Plan'!$B$4:$AS$47,
MATCH($A48,'Future Storm Plan'!$A$4:$A$47,0),
MATCH(Dashboard!$C$2,'Future Storm Plan'!$B$2:$AS$2,0))</f>
        <v>9602219.5752822887</v>
      </c>
      <c r="C48" s="3">
        <f>INDEX('Extreme Storm Plan'!$B$4:$AS$47,
MATCH($A48,'Extreme Storm Plan'!$A$4:$A$47,0),
MATCH(Dashboard!$C$2,'Extreme Storm Plan'!$B$2:$AS$2,0))</f>
        <v>19024372.886732109</v>
      </c>
      <c r="G48" t="s">
        <v>59</v>
      </c>
      <c r="H48" s="5">
        <f t="shared" si="0"/>
        <v>1.1626117730620347</v>
      </c>
      <c r="I48" s="5">
        <f t="shared" si="1"/>
        <v>1.1794878796861192</v>
      </c>
      <c r="K48" t="s">
        <v>59</v>
      </c>
      <c r="L48" s="3">
        <v>18394874</v>
      </c>
      <c r="M48" s="3">
        <v>55099454</v>
      </c>
      <c r="N48" s="3">
        <v>15822026.256927028</v>
      </c>
      <c r="O48" s="3">
        <v>46714726.74620688</v>
      </c>
    </row>
    <row r="49" spans="1:15" x14ac:dyDescent="0.25">
      <c r="A49" t="s">
        <v>107</v>
      </c>
      <c r="B49" s="3">
        <f>INDEX('Future Storm Plan'!$B$4:$AS$47,
MATCH($A49,'Future Storm Plan'!$A$4:$A$47,0),
MATCH(Dashboard!$C$2,'Future Storm Plan'!$B$2:$AS$2,0))</f>
        <v>4603882.7888684804</v>
      </c>
      <c r="C49" s="3">
        <f>INDEX('Extreme Storm Plan'!$B$4:$AS$47,
MATCH($A49,'Extreme Storm Plan'!$A$4:$A$47,0),
MATCH(Dashboard!$C$2,'Extreme Storm Plan'!$B$2:$AS$2,0))</f>
        <v>9774606.6431577913</v>
      </c>
      <c r="G49" t="s">
        <v>60</v>
      </c>
      <c r="H49" s="5">
        <f t="shared" si="0"/>
        <v>1.162611745300308</v>
      </c>
      <c r="I49" s="5">
        <f t="shared" si="1"/>
        <v>1.1794878761359016</v>
      </c>
      <c r="K49" t="s">
        <v>60</v>
      </c>
      <c r="L49" s="3">
        <f>SUM(L6:L48)</f>
        <v>954075047</v>
      </c>
      <c r="M49" s="3">
        <f>SUM(M6:M48)</f>
        <v>2857807847</v>
      </c>
      <c r="N49">
        <v>820630834.71908164</v>
      </c>
      <c r="O49">
        <v>2422922613.1280055</v>
      </c>
    </row>
    <row r="50" spans="1:15" x14ac:dyDescent="0.25">
      <c r="G50" t="s">
        <v>108</v>
      </c>
      <c r="H50" s="28">
        <f>AVERAGE(H6:H49)</f>
        <v>1.1626117415872095</v>
      </c>
      <c r="I50" s="28">
        <f>AVERAGE(I6:I49)</f>
        <v>1.1794878755835634</v>
      </c>
    </row>
  </sheetData>
  <mergeCells count="2">
    <mergeCell ref="N4:O4"/>
    <mergeCell ref="L4:M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5C97D-957D-49CA-BCB6-DF8F164D1FCF}">
  <dimension ref="A2:O50"/>
  <sheetViews>
    <sheetView workbookViewId="0">
      <selection activeCell="B1" sqref="B1:D1"/>
    </sheetView>
  </sheetViews>
  <sheetFormatPr defaultRowHeight="15" x14ac:dyDescent="0.25"/>
  <cols>
    <col min="2" max="3" width="14.42578125" customWidth="1"/>
    <col min="4" max="4" width="21.140625" bestFit="1" customWidth="1"/>
    <col min="5" max="5" width="17" bestFit="1" customWidth="1"/>
    <col min="6" max="6" width="15.42578125" bestFit="1" customWidth="1"/>
    <col min="7" max="7" width="17.42578125" bestFit="1" customWidth="1"/>
    <col min="8" max="8" width="15.85546875" bestFit="1" customWidth="1"/>
    <col min="9" max="10" width="20.5703125" bestFit="1" customWidth="1"/>
    <col min="11" max="11" width="26.42578125" bestFit="1" customWidth="1"/>
    <col min="12" max="12" width="14.5703125" customWidth="1"/>
    <col min="13" max="13" width="16.42578125" customWidth="1"/>
    <col min="14" max="15" width="13.5703125" bestFit="1" customWidth="1"/>
  </cols>
  <sheetData>
    <row r="2" spans="1:15" ht="15.75" thickBot="1" x14ac:dyDescent="0.3">
      <c r="B2" s="11"/>
    </row>
    <row r="3" spans="1:15" x14ac:dyDescent="0.25">
      <c r="C3" s="2"/>
      <c r="D3" s="2"/>
      <c r="E3" s="2"/>
      <c r="F3" s="2"/>
      <c r="G3" s="2"/>
      <c r="H3" s="2"/>
      <c r="I3" s="2"/>
      <c r="J3" s="2"/>
      <c r="K3" s="2"/>
    </row>
    <row r="4" spans="1:15" x14ac:dyDescent="0.25">
      <c r="L4" s="132" t="s">
        <v>61</v>
      </c>
      <c r="M4" s="132"/>
      <c r="N4" s="132" t="s">
        <v>62</v>
      </c>
      <c r="O4" s="132"/>
    </row>
    <row r="5" spans="1:15" ht="60" x14ac:dyDescent="0.25">
      <c r="A5" s="10" t="s">
        <v>63</v>
      </c>
      <c r="B5" s="10" t="s">
        <v>3</v>
      </c>
      <c r="C5" s="10" t="s">
        <v>4</v>
      </c>
      <c r="D5" s="10"/>
      <c r="E5" s="10"/>
      <c r="F5" s="10"/>
      <c r="G5" s="10" t="s">
        <v>13</v>
      </c>
      <c r="H5" s="10" t="s">
        <v>3</v>
      </c>
      <c r="I5" s="10" t="s">
        <v>4</v>
      </c>
      <c r="J5" s="10"/>
      <c r="K5" s="10" t="s">
        <v>13</v>
      </c>
      <c r="L5" s="10" t="s">
        <v>3</v>
      </c>
      <c r="M5" s="10" t="s">
        <v>4</v>
      </c>
      <c r="N5" s="10" t="s">
        <v>3</v>
      </c>
      <c r="O5" s="10" t="s">
        <v>4</v>
      </c>
    </row>
    <row r="6" spans="1:15" x14ac:dyDescent="0.25">
      <c r="A6" t="s">
        <v>64</v>
      </c>
      <c r="B6" s="3">
        <f>INDEX('Future Storm Plan'!$B$4:$AS$47,
MATCH($A6,'Future Storm Plan'!$A$4:$A$47,0),
MATCH('CSO Cost by Fiscal Year'!$B$1,'Future Storm Plan'!$B$2:$AS$2,0))</f>
        <v>6049.9332850632509</v>
      </c>
      <c r="C6" s="3">
        <f>INDEX('Extreme Storm Plan'!$B$4:$AS$47,
MATCH($A6,'Extreme Storm Plan'!$A$4:$A$47,0),
MATCH('CSO Cost by Fiscal Year'!$B$1,'Extreme Storm Plan'!$B$2:$AS$2,0))</f>
        <v>18243.679260963934</v>
      </c>
      <c r="G6" t="s">
        <v>17</v>
      </c>
      <c r="H6" s="5">
        <f>L6/$N6</f>
        <v>1.1626117326890526</v>
      </c>
      <c r="I6" s="5">
        <f>M6/$O6</f>
        <v>1.1794878870735113</v>
      </c>
      <c r="K6" t="s">
        <v>17</v>
      </c>
      <c r="L6" s="3">
        <v>16822529</v>
      </c>
      <c r="M6" s="3">
        <v>50389701</v>
      </c>
      <c r="N6" s="3">
        <v>14469601.954807801</v>
      </c>
      <c r="O6" s="3">
        <v>42721677.392571203</v>
      </c>
    </row>
    <row r="7" spans="1:15" x14ac:dyDescent="0.25">
      <c r="A7" t="s">
        <v>65</v>
      </c>
      <c r="B7" s="3">
        <f>INDEX('Future Storm Plan'!$B$4:$AS$47,
MATCH($A7,'Future Storm Plan'!$A$4:$A$47,0),
MATCH('CSO Cost by Fiscal Year'!$B$1,'Future Storm Plan'!$B$2:$AS$2,0))</f>
        <v>18382.489596922947</v>
      </c>
      <c r="C7" s="3">
        <f>INDEX('Extreme Storm Plan'!$B$4:$AS$47,
MATCH($A7,'Extreme Storm Plan'!$A$4:$A$47,0),
MATCH('CSO Cost by Fiscal Year'!$B$1,'Extreme Storm Plan'!$B$2:$AS$2,0))</f>
        <v>55432.71775446734</v>
      </c>
      <c r="G7" t="s">
        <v>18</v>
      </c>
      <c r="H7" s="5">
        <f t="shared" ref="H7:H49" si="0">L7/$N7</f>
        <v>1.1626116513359701</v>
      </c>
      <c r="I7" s="5">
        <f t="shared" ref="I7:I49" si="1">M7/$O7</f>
        <v>1.1794878794297814</v>
      </c>
      <c r="K7" t="s">
        <v>18</v>
      </c>
      <c r="L7" s="3">
        <v>5178768</v>
      </c>
      <c r="M7" s="3">
        <v>15512328</v>
      </c>
      <c r="N7" s="3">
        <v>4454426.3719093297</v>
      </c>
      <c r="O7" s="3">
        <v>13151748.543189246</v>
      </c>
    </row>
    <row r="8" spans="1:15" x14ac:dyDescent="0.25">
      <c r="A8" t="s">
        <v>66</v>
      </c>
      <c r="B8" s="3">
        <f>INDEX('Future Storm Plan'!$B$4:$AS$47,
MATCH($A8,'Future Storm Plan'!$A$4:$A$47,0),
MATCH('CSO Cost by Fiscal Year'!$B$1,'Future Storm Plan'!$B$2:$AS$2,0))</f>
        <v>30882.000798476223</v>
      </c>
      <c r="C8" s="3">
        <f>INDEX('Extreme Storm Plan'!$B$4:$AS$47,
MATCH($A8,'Extreme Storm Plan'!$A$4:$A$47,0),
MATCH('CSO Cost by Fiscal Year'!$B$1,'Extreme Storm Plan'!$B$2:$AS$2,0))</f>
        <v>112292.4771511264</v>
      </c>
      <c r="G8" t="s">
        <v>19</v>
      </c>
      <c r="H8" s="5">
        <f t="shared" si="0"/>
        <v>1.1626117400403875</v>
      </c>
      <c r="I8" s="5">
        <f t="shared" si="1"/>
        <v>1.1794878815884047</v>
      </c>
      <c r="K8" t="s">
        <v>19</v>
      </c>
      <c r="L8" s="3">
        <v>6858254</v>
      </c>
      <c r="M8" s="3">
        <v>20543009</v>
      </c>
      <c r="N8" s="3">
        <v>5899006.3181038871</v>
      </c>
      <c r="O8" s="3">
        <v>17416888.567210145</v>
      </c>
    </row>
    <row r="9" spans="1:15" x14ac:dyDescent="0.25">
      <c r="A9" t="s">
        <v>67</v>
      </c>
      <c r="B9" s="3">
        <f>INDEX('Future Storm Plan'!$B$4:$AS$47,
MATCH($A9,'Future Storm Plan'!$A$4:$A$47,0),
MATCH('CSO Cost by Fiscal Year'!$B$1,'Future Storm Plan'!$B$2:$AS$2,0))</f>
        <v>50067.757198525484</v>
      </c>
      <c r="C9" s="3">
        <f>INDEX('Extreme Storm Plan'!$B$4:$AS$47,
MATCH($A9,'Extreme Storm Plan'!$A$4:$A$47,0),
MATCH('CSO Cost by Fiscal Year'!$B$1,'Extreme Storm Plan'!$B$2:$AS$2,0))</f>
        <v>209219.19351720676</v>
      </c>
      <c r="G9" t="s">
        <v>20</v>
      </c>
      <c r="H9" s="5">
        <f t="shared" si="0"/>
        <v>1.1626116933154451</v>
      </c>
      <c r="I9" s="5">
        <f t="shared" si="1"/>
        <v>1.1794878866238723</v>
      </c>
      <c r="K9" t="s">
        <v>20</v>
      </c>
      <c r="L9" s="3">
        <v>10075247</v>
      </c>
      <c r="M9" s="3">
        <v>30179095</v>
      </c>
      <c r="N9" s="3">
        <v>8666046.5036853347</v>
      </c>
      <c r="O9" s="3">
        <v>25586608.681826875</v>
      </c>
    </row>
    <row r="10" spans="1:15" x14ac:dyDescent="0.25">
      <c r="A10" t="s">
        <v>68</v>
      </c>
      <c r="B10" s="3">
        <f>INDEX('Future Storm Plan'!$B$4:$AS$47,
MATCH($A10,'Future Storm Plan'!$A$4:$A$47,0),
MATCH('CSO Cost by Fiscal Year'!$B$1,'Future Storm Plan'!$B$2:$AS$2,0))</f>
        <v>83337.992248465729</v>
      </c>
      <c r="C10" s="3">
        <f>INDEX('Extreme Storm Plan'!$B$4:$AS$47,
MATCH($A10,'Extreme Storm Plan'!$A$4:$A$47,0),
MATCH('CSO Cost by Fiscal Year'!$B$1,'Extreme Storm Plan'!$B$2:$AS$2,0))</f>
        <v>288734.01850625325</v>
      </c>
      <c r="G10" t="s">
        <v>21</v>
      </c>
      <c r="H10" s="5">
        <f t="shared" si="0"/>
        <v>1.1626117461880165</v>
      </c>
      <c r="I10" s="5">
        <f t="shared" si="1"/>
        <v>1.179487875762667</v>
      </c>
      <c r="K10" t="s">
        <v>21</v>
      </c>
      <c r="L10" s="3">
        <v>272890957</v>
      </c>
      <c r="M10" s="3">
        <v>817409406</v>
      </c>
      <c r="N10" s="3">
        <v>234722346.38498855</v>
      </c>
      <c r="O10" s="3">
        <v>693020609.02614713</v>
      </c>
    </row>
    <row r="11" spans="1:15" x14ac:dyDescent="0.25">
      <c r="A11" t="s">
        <v>69</v>
      </c>
      <c r="B11" s="3">
        <f>INDEX('Future Storm Plan'!$B$4:$AS$47,
MATCH($A11,'Future Storm Plan'!$A$4:$A$47,0),
MATCH('CSO Cost by Fiscal Year'!$B$1,'Future Storm Plan'!$B$2:$AS$2,0))</f>
        <v>110678.14296448376</v>
      </c>
      <c r="C11" s="3">
        <f>INDEX('Extreme Storm Plan'!$B$4:$AS$47,
MATCH($A11,'Extreme Storm Plan'!$A$4:$A$47,0),
MATCH('CSO Cost by Fiscal Year'!$B$1,'Extreme Storm Plan'!$B$2:$AS$2,0))</f>
        <v>350095.4876460596</v>
      </c>
      <c r="G11" t="s">
        <v>22</v>
      </c>
      <c r="H11" s="5">
        <f t="shared" si="0"/>
        <v>1.1626117173066111</v>
      </c>
      <c r="I11" s="5">
        <f t="shared" si="1"/>
        <v>1.179487878197879</v>
      </c>
      <c r="K11" t="s">
        <v>22</v>
      </c>
      <c r="L11" s="3">
        <v>19139515</v>
      </c>
      <c r="M11" s="3">
        <v>57329932</v>
      </c>
      <c r="N11" s="3">
        <v>16462516.861897763</v>
      </c>
      <c r="O11" s="3">
        <v>48605783.119698949</v>
      </c>
    </row>
    <row r="12" spans="1:15" x14ac:dyDescent="0.25">
      <c r="A12" t="s">
        <v>70</v>
      </c>
      <c r="B12" s="3">
        <f>INDEX('Future Storm Plan'!$B$4:$AS$47,
MATCH($A12,'Future Storm Plan'!$A$4:$A$47,0),
MATCH('CSO Cost by Fiscal Year'!$B$1,'Future Storm Plan'!$B$2:$AS$2,0))</f>
        <v>131346.94908945251</v>
      </c>
      <c r="C12" s="3">
        <f>INDEX('Extreme Storm Plan'!$B$4:$AS$47,
MATCH($A12,'Extreme Storm Plan'!$A$4:$A$47,0),
MATCH('CSO Cost by Fiscal Year'!$B$1,'Extreme Storm Plan'!$B$2:$AS$2,0))</f>
        <v>392535.94567292026</v>
      </c>
      <c r="G12" t="s">
        <v>23</v>
      </c>
      <c r="H12" s="5">
        <f t="shared" si="0"/>
        <v>1.1626117387830279</v>
      </c>
      <c r="I12" s="5">
        <f t="shared" si="1"/>
        <v>1.1794878798284487</v>
      </c>
      <c r="K12" t="s">
        <v>23</v>
      </c>
      <c r="L12" s="3">
        <v>25314171</v>
      </c>
      <c r="M12" s="3">
        <v>75825311</v>
      </c>
      <c r="N12" s="3">
        <v>21773538.108687762</v>
      </c>
      <c r="O12" s="3">
        <v>64286638.546068363</v>
      </c>
    </row>
    <row r="13" spans="1:15" x14ac:dyDescent="0.25">
      <c r="A13" t="s">
        <v>71</v>
      </c>
      <c r="B13" s="3">
        <f>INDEX('Future Storm Plan'!$B$4:$AS$47,
MATCH($A13,'Future Storm Plan'!$A$4:$A$47,0),
MATCH('CSO Cost by Fiscal Year'!$B$1,'Future Storm Plan'!$B$2:$AS$2,0))</f>
        <v>196404.06059134169</v>
      </c>
      <c r="C13" s="3">
        <f>INDEX('Extreme Storm Plan'!$B$4:$AS$47,
MATCH($A13,'Extreme Storm Plan'!$A$4:$A$47,0),
MATCH('CSO Cost by Fiscal Year'!$B$1,'Extreme Storm Plan'!$B$2:$AS$2,0))</f>
        <v>517973.30652296322</v>
      </c>
      <c r="G13" t="s">
        <v>24</v>
      </c>
      <c r="H13" s="5">
        <f t="shared" si="0"/>
        <v>1.1626117611410436</v>
      </c>
      <c r="I13" s="5">
        <f t="shared" si="1"/>
        <v>1.1794878764878547</v>
      </c>
      <c r="K13" t="s">
        <v>24</v>
      </c>
      <c r="L13" s="3">
        <v>11001600</v>
      </c>
      <c r="M13" s="3">
        <v>32953863</v>
      </c>
      <c r="N13" s="3">
        <v>9462832.1918939613</v>
      </c>
      <c r="O13" s="3">
        <v>27939128.207172655</v>
      </c>
    </row>
    <row r="14" spans="1:15" x14ac:dyDescent="0.25">
      <c r="A14" t="s">
        <v>72</v>
      </c>
      <c r="B14" s="3">
        <f>INDEX('Future Storm Plan'!$B$4:$AS$47,
MATCH($A14,'Future Storm Plan'!$A$4:$A$47,0),
MATCH('CSO Cost by Fiscal Year'!$B$1,'Future Storm Plan'!$B$2:$AS$2,0))</f>
        <v>296745.05834255606</v>
      </c>
      <c r="C14" s="3">
        <f>INDEX('Extreme Storm Plan'!$B$4:$AS$47,
MATCH($A14,'Extreme Storm Plan'!$A$4:$A$47,0),
MATCH('CSO Cost by Fiscal Year'!$B$1,'Extreme Storm Plan'!$B$2:$AS$2,0))</f>
        <v>769286.49126624607</v>
      </c>
      <c r="G14" t="s">
        <v>25</v>
      </c>
      <c r="H14" s="5">
        <f t="shared" si="0"/>
        <v>1.1626117461138912</v>
      </c>
      <c r="I14" s="5">
        <f t="shared" si="1"/>
        <v>1.1794878796035237</v>
      </c>
      <c r="K14" t="s">
        <v>25</v>
      </c>
      <c r="L14" s="3">
        <v>51309999</v>
      </c>
      <c r="M14" s="3">
        <v>153692436</v>
      </c>
      <c r="N14" s="3">
        <v>44133391.195734225</v>
      </c>
      <c r="O14" s="3">
        <v>130304379.26302609</v>
      </c>
    </row>
    <row r="15" spans="1:15" x14ac:dyDescent="0.25">
      <c r="A15" t="s">
        <v>73</v>
      </c>
      <c r="B15" s="3">
        <f>INDEX('Future Storm Plan'!$B$4:$AS$47,
MATCH($A15,'Future Storm Plan'!$A$4:$A$47,0),
MATCH('CSO Cost by Fiscal Year'!$B$1,'Future Storm Plan'!$B$2:$AS$2,0))</f>
        <v>449687.85285834438</v>
      </c>
      <c r="C15" s="3">
        <f>INDEX('Extreme Storm Plan'!$B$4:$AS$47,
MATCH($A15,'Extreme Storm Plan'!$A$4:$A$47,0),
MATCH('CSO Cost by Fiscal Year'!$B$1,'Extreme Storm Plan'!$B$2:$AS$2,0))</f>
        <v>1152760.0906189468</v>
      </c>
      <c r="G15" t="s">
        <v>26</v>
      </c>
      <c r="H15" s="5">
        <f t="shared" si="0"/>
        <v>1.1626117119709432</v>
      </c>
      <c r="I15" s="5">
        <f t="shared" si="1"/>
        <v>1.1794878738652856</v>
      </c>
      <c r="K15" t="s">
        <v>26</v>
      </c>
      <c r="L15" s="3">
        <v>8770276</v>
      </c>
      <c r="M15" s="3">
        <v>26270223</v>
      </c>
      <c r="N15" s="3">
        <v>7543598.5288088964</v>
      </c>
      <c r="O15" s="3">
        <v>22272567.25744044</v>
      </c>
    </row>
    <row r="16" spans="1:15" x14ac:dyDescent="0.25">
      <c r="A16" t="s">
        <v>74</v>
      </c>
      <c r="B16" s="3">
        <f>INDEX('Future Storm Plan'!$B$4:$AS$47,
MATCH($A16,'Future Storm Plan'!$A$4:$A$47,0),
MATCH('CSO Cost by Fiscal Year'!$B$1,'Future Storm Plan'!$B$2:$AS$2,0))</f>
        <v>622132.57526887162</v>
      </c>
      <c r="C16" s="3">
        <f>INDEX('Extreme Storm Plan'!$B$4:$AS$47,
MATCH($A16,'Extreme Storm Plan'!$A$4:$A$47,0),
MATCH('CSO Cost by Fiscal Year'!$B$1,'Extreme Storm Plan'!$B$2:$AS$2,0))</f>
        <v>1673440.7245028093</v>
      </c>
      <c r="G16" t="s">
        <v>27</v>
      </c>
      <c r="H16" s="5">
        <f t="shared" si="0"/>
        <v>1.1626117739639457</v>
      </c>
      <c r="I16" s="5">
        <f t="shared" si="1"/>
        <v>1.179487874897768</v>
      </c>
      <c r="K16" t="s">
        <v>27</v>
      </c>
      <c r="L16" s="3">
        <v>16512959</v>
      </c>
      <c r="M16" s="3">
        <v>49462422</v>
      </c>
      <c r="N16" s="3">
        <v>14203330.268795379</v>
      </c>
      <c r="O16" s="3">
        <v>41935506.971012443</v>
      </c>
    </row>
    <row r="17" spans="1:15" x14ac:dyDescent="0.25">
      <c r="A17" t="s">
        <v>75</v>
      </c>
      <c r="B17" s="3">
        <f>INDEX('Future Storm Plan'!$B$4:$AS$47,
MATCH($A17,'Future Storm Plan'!$A$4:$A$47,0),
MATCH('CSO Cost by Fiscal Year'!$B$1,'Future Storm Plan'!$B$2:$AS$2,0))</f>
        <v>755249.82338719803</v>
      </c>
      <c r="C17" s="3">
        <f>INDEX('Extreme Storm Plan'!$B$4:$AS$47,
MATCH($A17,'Extreme Storm Plan'!$A$4:$A$47,0),
MATCH('CSO Cost by Fiscal Year'!$B$1,'Extreme Storm Plan'!$B$2:$AS$2,0))</f>
        <v>2208684.8292751731</v>
      </c>
      <c r="G17" t="s">
        <v>28</v>
      </c>
      <c r="H17" s="5">
        <f t="shared" si="0"/>
        <v>1.162611729225814</v>
      </c>
      <c r="I17" s="5">
        <f t="shared" si="1"/>
        <v>1.179487879977273</v>
      </c>
      <c r="K17" t="s">
        <v>28</v>
      </c>
      <c r="L17" s="3">
        <v>11144153</v>
      </c>
      <c r="M17" s="3">
        <v>33380863</v>
      </c>
      <c r="N17" s="3">
        <v>9585446.9036029074</v>
      </c>
      <c r="O17" s="3">
        <v>28301149.64864514</v>
      </c>
    </row>
    <row r="18" spans="1:15" x14ac:dyDescent="0.25">
      <c r="A18" t="s">
        <v>76</v>
      </c>
      <c r="B18" s="3">
        <f>INDEX('Future Storm Plan'!$B$4:$AS$47,
MATCH($A18,'Future Storm Plan'!$A$4:$A$47,0),
MATCH('CSO Cost by Fiscal Year'!$B$1,'Future Storm Plan'!$B$2:$AS$2,0))</f>
        <v>865441.41809996613</v>
      </c>
      <c r="C18" s="3">
        <f>INDEX('Extreme Storm Plan'!$B$4:$AS$47,
MATCH($A18,'Extreme Storm Plan'!$A$4:$A$47,0),
MATCH('CSO Cost by Fiscal Year'!$B$1,'Extreme Storm Plan'!$B$2:$AS$2,0))</f>
        <v>2763597.6982764211</v>
      </c>
      <c r="G18" t="s">
        <v>29</v>
      </c>
      <c r="H18" s="5">
        <f t="shared" si="0"/>
        <v>1.1626117244549004</v>
      </c>
      <c r="I18" s="5">
        <f t="shared" si="1"/>
        <v>1.1794878863467033</v>
      </c>
      <c r="K18" t="s">
        <v>29</v>
      </c>
      <c r="L18" s="3">
        <v>17675544</v>
      </c>
      <c r="M18" s="3">
        <v>52944797</v>
      </c>
      <c r="N18" s="3">
        <v>15203307.887065493</v>
      </c>
      <c r="O18" s="3">
        <v>44887953.164138898</v>
      </c>
    </row>
    <row r="19" spans="1:15" x14ac:dyDescent="0.25">
      <c r="A19" t="s">
        <v>77</v>
      </c>
      <c r="B19" s="3">
        <f>INDEX('Future Storm Plan'!$B$4:$AS$47,
MATCH($A19,'Future Storm Plan'!$A$4:$A$47,0),
MATCH('CSO Cost by Fiscal Year'!$B$1,'Future Storm Plan'!$B$2:$AS$2,0))</f>
        <v>944529.58663707238</v>
      </c>
      <c r="C19" s="3">
        <f>INDEX('Extreme Storm Plan'!$B$4:$AS$47,
MATCH($A19,'Extreme Storm Plan'!$A$4:$A$47,0),
MATCH('CSO Cost by Fiscal Year'!$B$1,'Extreme Storm Plan'!$B$2:$AS$2,0))</f>
        <v>2907574.5499330927</v>
      </c>
      <c r="G19" t="s">
        <v>30</v>
      </c>
      <c r="H19" s="5">
        <f t="shared" si="0"/>
        <v>1.1626117349566303</v>
      </c>
      <c r="I19" s="5">
        <f t="shared" si="1"/>
        <v>1.1794878753950366</v>
      </c>
      <c r="K19" t="s">
        <v>30</v>
      </c>
      <c r="L19" s="3">
        <v>25699269</v>
      </c>
      <c r="M19" s="3">
        <v>76978822</v>
      </c>
      <c r="N19" s="3">
        <v>22104773.440084603</v>
      </c>
      <c r="O19" s="3">
        <v>65264614.928083166</v>
      </c>
    </row>
    <row r="20" spans="1:15" x14ac:dyDescent="0.25">
      <c r="A20" t="s">
        <v>78</v>
      </c>
      <c r="B20" s="3">
        <f>INDEX('Future Storm Plan'!$B$4:$AS$47,
MATCH($A20,'Future Storm Plan'!$A$4:$A$47,0),
MATCH('CSO Cost by Fiscal Year'!$B$1,'Future Storm Plan'!$B$2:$AS$2,0))</f>
        <v>1015876.0014457359</v>
      </c>
      <c r="C20" s="3">
        <f>INDEX('Extreme Storm Plan'!$B$4:$AS$47,
MATCH($A20,'Extreme Storm Plan'!$A$4:$A$47,0),
MATCH('CSO Cost by Fiscal Year'!$B$1,'Extreme Storm Plan'!$B$2:$AS$2,0))</f>
        <v>3062565.3628111156</v>
      </c>
      <c r="G20" t="s">
        <v>31</v>
      </c>
      <c r="H20" s="5">
        <f t="shared" si="0"/>
        <v>1.162611861760277</v>
      </c>
      <c r="I20" s="5">
        <f t="shared" si="1"/>
        <v>1.179487870232252</v>
      </c>
      <c r="K20" t="s">
        <v>31</v>
      </c>
      <c r="L20" s="3">
        <v>3781879</v>
      </c>
      <c r="M20" s="3">
        <v>11328126</v>
      </c>
      <c r="N20" s="3">
        <v>3252916.2348937043</v>
      </c>
      <c r="O20" s="3">
        <v>9604275.1145625506</v>
      </c>
    </row>
    <row r="21" spans="1:15" x14ac:dyDescent="0.25">
      <c r="A21" t="s">
        <v>79</v>
      </c>
      <c r="B21" s="3">
        <f>INDEX('Future Storm Plan'!$B$4:$AS$47,
MATCH($A21,'Future Storm Plan'!$A$4:$A$47,0),
MATCH('CSO Cost by Fiscal Year'!$B$1,'Future Storm Plan'!$B$2:$AS$2,0))</f>
        <v>1014208.6744157961</v>
      </c>
      <c r="C21" s="3">
        <f>INDEX('Extreme Storm Plan'!$B$4:$AS$47,
MATCH($A21,'Extreme Storm Plan'!$A$4:$A$47,0),
MATCH('CSO Cost by Fiscal Year'!$B$1,'Extreme Storm Plan'!$B$2:$AS$2,0))</f>
        <v>3068434.2296278477</v>
      </c>
      <c r="G21" t="s">
        <v>32</v>
      </c>
      <c r="H21" s="5">
        <f t="shared" si="0"/>
        <v>1.1626116928329546</v>
      </c>
      <c r="I21" s="5">
        <f t="shared" si="1"/>
        <v>1.179487867848052</v>
      </c>
      <c r="K21" t="s">
        <v>32</v>
      </c>
      <c r="L21" s="3">
        <v>3564510</v>
      </c>
      <c r="M21" s="3">
        <v>10677027</v>
      </c>
      <c r="N21" s="3">
        <v>3065950.5851986585</v>
      </c>
      <c r="O21" s="3">
        <v>9052256.7387488149</v>
      </c>
    </row>
    <row r="22" spans="1:15" x14ac:dyDescent="0.25">
      <c r="A22" t="s">
        <v>80</v>
      </c>
      <c r="B22" s="3">
        <f>INDEX('Future Storm Plan'!$B$4:$AS$47,
MATCH($A22,'Future Storm Plan'!$A$4:$A$47,0),
MATCH('CSO Cost by Fiscal Year'!$B$1,'Future Storm Plan'!$B$2:$AS$2,0))</f>
        <v>1014411.4672896406</v>
      </c>
      <c r="C22" s="3">
        <f>INDEX('Extreme Storm Plan'!$B$4:$AS$47,
MATCH($A22,'Extreme Storm Plan'!$A$4:$A$47,0),
MATCH('CSO Cost by Fiscal Year'!$B$1,'Extreme Storm Plan'!$B$2:$AS$2,0))</f>
        <v>3083610.1772880852</v>
      </c>
      <c r="G22" t="s">
        <v>33</v>
      </c>
      <c r="H22" s="5">
        <f t="shared" si="0"/>
        <v>1.1626117106772773</v>
      </c>
      <c r="I22" s="5">
        <f t="shared" si="1"/>
        <v>1.1794878645030322</v>
      </c>
      <c r="K22" t="s">
        <v>33</v>
      </c>
      <c r="L22" s="3">
        <v>15213840</v>
      </c>
      <c r="M22" s="3">
        <v>45571082</v>
      </c>
      <c r="N22" s="3">
        <v>13085916.699684029</v>
      </c>
      <c r="O22" s="3">
        <v>38636329.691447064</v>
      </c>
    </row>
    <row r="23" spans="1:15" x14ac:dyDescent="0.25">
      <c r="A23" t="s">
        <v>81</v>
      </c>
      <c r="B23" s="3">
        <f>INDEX('Future Storm Plan'!$B$4:$AS$47,
MATCH($A23,'Future Storm Plan'!$A$4:$A$47,0),
MATCH('CSO Cost by Fiscal Year'!$B$1,'Future Storm Plan'!$B$2:$AS$2,0))</f>
        <v>1015393.4625985626</v>
      </c>
      <c r="C23" s="3">
        <f>INDEX('Extreme Storm Plan'!$B$4:$AS$47,
MATCH($A23,'Extreme Storm Plan'!$A$4:$A$47,0),
MATCH('CSO Cost by Fiscal Year'!$B$1,'Extreme Storm Plan'!$B$2:$AS$2,0))</f>
        <v>3073947.5946114766</v>
      </c>
      <c r="G23" t="s">
        <v>34</v>
      </c>
      <c r="H23" s="5">
        <f t="shared" si="0"/>
        <v>1.1626117615538385</v>
      </c>
      <c r="I23" s="5">
        <f t="shared" si="1"/>
        <v>1.1794878709974637</v>
      </c>
      <c r="K23" t="s">
        <v>34</v>
      </c>
      <c r="L23" s="3">
        <v>26119563</v>
      </c>
      <c r="M23" s="3">
        <v>78237756</v>
      </c>
      <c r="N23" s="3">
        <v>22466281.405145109</v>
      </c>
      <c r="O23" s="3">
        <v>66331971.632600404</v>
      </c>
    </row>
    <row r="24" spans="1:15" x14ac:dyDescent="0.25">
      <c r="A24" t="s">
        <v>82</v>
      </c>
      <c r="B24" s="3">
        <f>INDEX('Future Storm Plan'!$B$4:$AS$47,
MATCH($A24,'Future Storm Plan'!$A$4:$A$47,0),
MATCH('CSO Cost by Fiscal Year'!$B$1,'Future Storm Plan'!$B$2:$AS$2,0))</f>
        <v>1018629.543704018</v>
      </c>
      <c r="C24" s="3">
        <f>INDEX('Extreme Storm Plan'!$B$4:$AS$47,
MATCH($A24,'Extreme Storm Plan'!$A$4:$A$47,0),
MATCH('CSO Cost by Fiscal Year'!$B$1,'Extreme Storm Plan'!$B$2:$AS$2,0))</f>
        <v>3073117.7207434103</v>
      </c>
      <c r="G24" t="s">
        <v>35</v>
      </c>
      <c r="H24" s="5">
        <f t="shared" si="0"/>
        <v>1.1626117497162181</v>
      </c>
      <c r="I24" s="5">
        <f t="shared" si="1"/>
        <v>1.1794878724397972</v>
      </c>
      <c r="K24" t="s">
        <v>35</v>
      </c>
      <c r="L24" s="3">
        <v>23934416</v>
      </c>
      <c r="M24" s="3">
        <v>71692433</v>
      </c>
      <c r="N24" s="3">
        <v>20586765.965372492</v>
      </c>
      <c r="O24" s="3">
        <v>60782679.224757597</v>
      </c>
    </row>
    <row r="25" spans="1:15" x14ac:dyDescent="0.25">
      <c r="A25" t="s">
        <v>83</v>
      </c>
      <c r="B25" s="3">
        <f>INDEX('Future Storm Plan'!$B$4:$AS$47,
MATCH($A25,'Future Storm Plan'!$A$4:$A$47,0),
MATCH('CSO Cost by Fiscal Year'!$B$1,'Future Storm Plan'!$B$2:$AS$2,0))</f>
        <v>1017791.7198306563</v>
      </c>
      <c r="C25" s="3">
        <f>INDEX('Extreme Storm Plan'!$B$4:$AS$47,
MATCH($A25,'Extreme Storm Plan'!$A$4:$A$47,0),
MATCH('CSO Cost by Fiscal Year'!$B$1,'Extreme Storm Plan'!$B$2:$AS$2,0))</f>
        <v>3072493.1398558202</v>
      </c>
      <c r="G25" t="s">
        <v>36</v>
      </c>
      <c r="H25" s="5">
        <f t="shared" si="0"/>
        <v>1.1626117072420346</v>
      </c>
      <c r="I25" s="5">
        <f t="shared" si="1"/>
        <v>1.179487872325798</v>
      </c>
      <c r="K25" t="s">
        <v>36</v>
      </c>
      <c r="L25" s="3">
        <v>12692678</v>
      </c>
      <c r="M25" s="3">
        <v>38019269</v>
      </c>
      <c r="N25" s="3">
        <v>10917383.612203395</v>
      </c>
      <c r="O25" s="3">
        <v>32233709.130922139</v>
      </c>
    </row>
    <row r="26" spans="1:15" x14ac:dyDescent="0.25">
      <c r="A26" t="s">
        <v>84</v>
      </c>
      <c r="B26" s="3">
        <f>INDEX('Future Storm Plan'!$B$4:$AS$47,
MATCH($A26,'Future Storm Plan'!$A$4:$A$47,0),
MATCH('CSO Cost by Fiscal Year'!$B$1,'Future Storm Plan'!$B$2:$AS$2,0))</f>
        <v>1017926.8663547803</v>
      </c>
      <c r="C26" s="3">
        <f>INDEX('Extreme Storm Plan'!$B$4:$AS$47,
MATCH($A26,'Extreme Storm Plan'!$A$4:$A$47,0),
MATCH('CSO Cost by Fiscal Year'!$B$1,'Extreme Storm Plan'!$B$2:$AS$2,0))</f>
        <v>3076551.1841904274</v>
      </c>
      <c r="G26" t="s">
        <v>37</v>
      </c>
      <c r="H26" s="5">
        <f t="shared" si="0"/>
        <v>1.162611696738499</v>
      </c>
      <c r="I26" s="5">
        <f t="shared" si="1"/>
        <v>1.1794878748114823</v>
      </c>
      <c r="K26" t="s">
        <v>37</v>
      </c>
      <c r="L26" s="3">
        <v>11087517</v>
      </c>
      <c r="M26" s="3">
        <v>33211218</v>
      </c>
      <c r="N26" s="3">
        <v>9536732.7123097628</v>
      </c>
      <c r="O26" s="3">
        <v>28157320.400863089</v>
      </c>
    </row>
    <row r="27" spans="1:15" x14ac:dyDescent="0.25">
      <c r="A27" t="s">
        <v>85</v>
      </c>
      <c r="B27" s="3">
        <f>INDEX('Future Storm Plan'!$B$4:$AS$47,
MATCH($A27,'Future Storm Plan'!$A$4:$A$47,0),
MATCH('CSO Cost by Fiscal Year'!$B$1,'Future Storm Plan'!$B$2:$AS$2,0))</f>
        <v>1017504.9989535186</v>
      </c>
      <c r="C27" s="3">
        <f>INDEX('Extreme Storm Plan'!$B$4:$AS$47,
MATCH($A27,'Extreme Storm Plan'!$A$4:$A$47,0),
MATCH('CSO Cost by Fiscal Year'!$B$1,'Extreme Storm Plan'!$B$2:$AS$2,0))</f>
        <v>3088678.4859770276</v>
      </c>
      <c r="G27" t="s">
        <v>38</v>
      </c>
      <c r="H27" s="5">
        <f t="shared" si="0"/>
        <v>1.1626116979378365</v>
      </c>
      <c r="I27" s="5">
        <f t="shared" si="1"/>
        <v>1.1794878894256489</v>
      </c>
      <c r="K27" t="s">
        <v>38</v>
      </c>
      <c r="L27" s="3">
        <v>11541185</v>
      </c>
      <c r="M27" s="3">
        <v>34570122</v>
      </c>
      <c r="N27" s="3">
        <v>9926947.2520111296</v>
      </c>
      <c r="O27" s="3">
        <v>29309433.61939384</v>
      </c>
    </row>
    <row r="28" spans="1:15" x14ac:dyDescent="0.25">
      <c r="A28" t="s">
        <v>86</v>
      </c>
      <c r="B28" s="3">
        <f>INDEX('Future Storm Plan'!$B$4:$AS$47,
MATCH($A28,'Future Storm Plan'!$A$4:$A$47,0),
MATCH('CSO Cost by Fiscal Year'!$B$1,'Future Storm Plan'!$B$2:$AS$2,0))</f>
        <v>1018071.1434000145</v>
      </c>
      <c r="C28" s="3">
        <f>INDEX('Extreme Storm Plan'!$B$4:$AS$47,
MATCH($A28,'Extreme Storm Plan'!$A$4:$A$47,0),
MATCH('CSO Cost by Fiscal Year'!$B$1,'Extreme Storm Plan'!$B$2:$AS$2,0))</f>
        <v>3078864.7040153705</v>
      </c>
      <c r="G28" t="s">
        <v>39</v>
      </c>
      <c r="H28" s="5">
        <f t="shared" si="0"/>
        <v>1.1626117287131332</v>
      </c>
      <c r="I28" s="5">
        <f t="shared" si="1"/>
        <v>1.1794878735881766</v>
      </c>
      <c r="K28" t="s">
        <v>39</v>
      </c>
      <c r="L28" s="3">
        <v>12244792</v>
      </c>
      <c r="M28" s="3">
        <v>36677684</v>
      </c>
      <c r="N28" s="3">
        <v>10532142.156826049</v>
      </c>
      <c r="O28" s="3">
        <v>31096279.004904948</v>
      </c>
    </row>
    <row r="29" spans="1:15" x14ac:dyDescent="0.25">
      <c r="A29" t="s">
        <v>87</v>
      </c>
      <c r="B29" s="3">
        <f>INDEX('Future Storm Plan'!$B$4:$AS$47,
MATCH($A29,'Future Storm Plan'!$A$4:$A$47,0),
MATCH('CSO Cost by Fiscal Year'!$B$1,'Future Storm Plan'!$B$2:$AS$2,0))</f>
        <v>1023571.2477549751</v>
      </c>
      <c r="C29" s="3">
        <f>INDEX('Extreme Storm Plan'!$B$4:$AS$47,
MATCH($A29,'Extreme Storm Plan'!$A$4:$A$47,0),
MATCH('CSO Cost by Fiscal Year'!$B$1,'Extreme Storm Plan'!$B$2:$AS$2,0))</f>
        <v>3083912.310371364</v>
      </c>
      <c r="G29" t="s">
        <v>40</v>
      </c>
      <c r="H29" s="5">
        <f t="shared" si="0"/>
        <v>1.1626117569446952</v>
      </c>
      <c r="I29" s="5">
        <f t="shared" si="1"/>
        <v>1.1794878782772313</v>
      </c>
      <c r="K29" t="s">
        <v>40</v>
      </c>
      <c r="L29" s="3">
        <v>42316678</v>
      </c>
      <c r="M29" s="3">
        <v>126754110</v>
      </c>
      <c r="N29" s="3">
        <v>36397944.324257322</v>
      </c>
      <c r="O29" s="3">
        <v>107465377.41883196</v>
      </c>
    </row>
    <row r="30" spans="1:15" x14ac:dyDescent="0.25">
      <c r="A30" t="s">
        <v>88</v>
      </c>
      <c r="B30" s="3">
        <f>INDEX('Future Storm Plan'!$B$4:$AS$47,
MATCH($A30,'Future Storm Plan'!$A$4:$A$47,0),
MATCH('CSO Cost by Fiscal Year'!$B$1,'Future Storm Plan'!$B$2:$AS$2,0))</f>
        <v>1022091.9374684383</v>
      </c>
      <c r="C30" s="3">
        <f>INDEX('Extreme Storm Plan'!$B$4:$AS$47,
MATCH($A30,'Extreme Storm Plan'!$A$4:$A$47,0),
MATCH('CSO Cost by Fiscal Year'!$B$1,'Extreme Storm Plan'!$B$2:$AS$2,0))</f>
        <v>3086659.6637735562</v>
      </c>
      <c r="G30" t="s">
        <v>41</v>
      </c>
      <c r="H30" s="5">
        <f t="shared" si="0"/>
        <v>1.1626117483391116</v>
      </c>
      <c r="I30" s="5">
        <f t="shared" si="1"/>
        <v>1.1794878826377471</v>
      </c>
      <c r="K30" t="s">
        <v>41</v>
      </c>
      <c r="L30" s="3">
        <v>15579338</v>
      </c>
      <c r="M30" s="3">
        <v>46665883</v>
      </c>
      <c r="N30" s="3">
        <v>13400292.937222069</v>
      </c>
      <c r="O30" s="3">
        <v>39564529.391890638</v>
      </c>
    </row>
    <row r="31" spans="1:15" x14ac:dyDescent="0.25">
      <c r="A31" t="s">
        <v>89</v>
      </c>
      <c r="B31" s="3">
        <f>INDEX('Future Storm Plan'!$B$4:$AS$47,
MATCH($A31,'Future Storm Plan'!$A$4:$A$47,0),
MATCH('CSO Cost by Fiscal Year'!$B$1,'Future Storm Plan'!$B$2:$AS$2,0))</f>
        <v>1022334.1950405596</v>
      </c>
      <c r="C31" s="3">
        <f>INDEX('Extreme Storm Plan'!$B$4:$AS$47,
MATCH($A31,'Extreme Storm Plan'!$A$4:$A$47,0),
MATCH('CSO Cost by Fiscal Year'!$B$1,'Extreme Storm Plan'!$B$2:$AS$2,0))</f>
        <v>3100379.3210199377</v>
      </c>
      <c r="G31" t="s">
        <v>42</v>
      </c>
      <c r="H31" s="5">
        <f t="shared" si="0"/>
        <v>1.1626117550126127</v>
      </c>
      <c r="I31" s="5">
        <f t="shared" si="1"/>
        <v>1.1794878714735808</v>
      </c>
      <c r="K31" t="s">
        <v>42</v>
      </c>
      <c r="L31" s="3">
        <v>40544196</v>
      </c>
      <c r="M31" s="3">
        <v>121444870</v>
      </c>
      <c r="N31" s="3">
        <v>34873375.247749969</v>
      </c>
      <c r="O31" s="3">
        <v>102964068.50565925</v>
      </c>
    </row>
    <row r="32" spans="1:15" x14ac:dyDescent="0.25">
      <c r="A32" t="s">
        <v>90</v>
      </c>
      <c r="B32" s="3">
        <f>INDEX('Future Storm Plan'!$B$4:$AS$47,
MATCH($A32,'Future Storm Plan'!$A$4:$A$47,0),
MATCH('CSO Cost by Fiscal Year'!$B$1,'Future Storm Plan'!$B$2:$AS$2,0))</f>
        <v>1025256.1471421297</v>
      </c>
      <c r="C32" s="3">
        <f>INDEX('Extreme Storm Plan'!$B$4:$AS$47,
MATCH($A32,'Extreme Storm Plan'!$A$4:$A$47,0),
MATCH('CSO Cost by Fiscal Year'!$B$1,'Extreme Storm Plan'!$B$2:$AS$2,0))</f>
        <v>3096680.1024328442</v>
      </c>
      <c r="G32" t="s">
        <v>43</v>
      </c>
      <c r="H32" s="5">
        <f t="shared" si="0"/>
        <v>1.162611755286709</v>
      </c>
      <c r="I32" s="5">
        <f t="shared" si="1"/>
        <v>1.1794878812414051</v>
      </c>
      <c r="K32" t="s">
        <v>43</v>
      </c>
      <c r="L32" s="3">
        <v>12763892</v>
      </c>
      <c r="M32" s="3">
        <v>38232580</v>
      </c>
      <c r="N32" s="3">
        <v>10978636.627368633</v>
      </c>
      <c r="O32" s="3">
        <v>32414559.410106357</v>
      </c>
    </row>
    <row r="33" spans="1:15" x14ac:dyDescent="0.25">
      <c r="A33" t="s">
        <v>91</v>
      </c>
      <c r="B33" s="3">
        <f>INDEX('Future Storm Plan'!$B$4:$AS$47,
MATCH($A33,'Future Storm Plan'!$A$4:$A$47,0),
MATCH('CSO Cost by Fiscal Year'!$B$1,'Future Storm Plan'!$B$2:$AS$2,0))</f>
        <v>1026286.1425963994</v>
      </c>
      <c r="C33" s="3">
        <f>INDEX('Extreme Storm Plan'!$B$4:$AS$47,
MATCH($A33,'Extreme Storm Plan'!$A$4:$A$47,0),
MATCH('CSO Cost by Fiscal Year'!$B$1,'Extreme Storm Plan'!$B$2:$AS$2,0))</f>
        <v>3103714.3567759823</v>
      </c>
      <c r="G33" t="s">
        <v>44</v>
      </c>
      <c r="H33" s="5">
        <f t="shared" si="0"/>
        <v>1.1626117104425817</v>
      </c>
      <c r="I33" s="5">
        <f t="shared" si="1"/>
        <v>1.1794878856666025</v>
      </c>
      <c r="K33" t="s">
        <v>44</v>
      </c>
      <c r="L33" s="3">
        <v>9808828</v>
      </c>
      <c r="M33" s="3">
        <v>29381071</v>
      </c>
      <c r="N33" s="3">
        <v>8436890.7623216584</v>
      </c>
      <c r="O33" s="3">
        <v>24910023.542458784</v>
      </c>
    </row>
    <row r="34" spans="1:15" x14ac:dyDescent="0.25">
      <c r="A34" t="s">
        <v>92</v>
      </c>
      <c r="B34" s="3">
        <f>INDEX('Future Storm Plan'!$B$4:$AS$47,
MATCH($A34,'Future Storm Plan'!$A$4:$A$47,0),
MATCH('CSO Cost by Fiscal Year'!$B$1,'Future Storm Plan'!$B$2:$AS$2,0))</f>
        <v>1024049.3859149861</v>
      </c>
      <c r="C34" s="3">
        <f>INDEX('Extreme Storm Plan'!$B$4:$AS$47,
MATCH($A34,'Extreme Storm Plan'!$A$4:$A$47,0),
MATCH('CSO Cost by Fiscal Year'!$B$1,'Extreme Storm Plan'!$B$2:$AS$2,0))</f>
        <v>3106675.1732873367</v>
      </c>
      <c r="G34" t="s">
        <v>45</v>
      </c>
      <c r="H34" s="5">
        <f t="shared" si="0"/>
        <v>1.1626117561024736</v>
      </c>
      <c r="I34" s="5">
        <f t="shared" si="1"/>
        <v>1.1794878779371318</v>
      </c>
      <c r="K34" t="s">
        <v>45</v>
      </c>
      <c r="L34" s="3">
        <v>21347980</v>
      </c>
      <c r="M34" s="3">
        <v>63945100</v>
      </c>
      <c r="N34" s="3">
        <v>18362088.537248861</v>
      </c>
      <c r="O34" s="3">
        <v>54214291.809286706</v>
      </c>
    </row>
    <row r="35" spans="1:15" x14ac:dyDescent="0.25">
      <c r="A35" t="s">
        <v>93</v>
      </c>
      <c r="B35" s="3">
        <f>INDEX('Future Storm Plan'!$B$4:$AS$47,
MATCH($A35,'Future Storm Plan'!$A$4:$A$47,0),
MATCH('CSO Cost by Fiscal Year'!$B$1,'Future Storm Plan'!$B$2:$AS$2,0))</f>
        <v>1023877.7275924679</v>
      </c>
      <c r="C35" s="3">
        <f>INDEX('Extreme Storm Plan'!$B$4:$AS$47,
MATCH($A35,'Extreme Storm Plan'!$A$4:$A$47,0),
MATCH('CSO Cost by Fiscal Year'!$B$1,'Extreme Storm Plan'!$B$2:$AS$2,0))</f>
        <v>3095125.218316074</v>
      </c>
      <c r="G35" t="s">
        <v>46</v>
      </c>
      <c r="H35" s="5">
        <f t="shared" si="0"/>
        <v>1.1626117541302228</v>
      </c>
      <c r="I35" s="5">
        <f t="shared" si="1"/>
        <v>1.179487880662405</v>
      </c>
      <c r="K35" t="s">
        <v>46</v>
      </c>
      <c r="L35" s="3">
        <v>32113415</v>
      </c>
      <c r="M35" s="3">
        <v>96191562</v>
      </c>
      <c r="N35" s="3">
        <v>27621787.656899102</v>
      </c>
      <c r="O35" s="3">
        <v>81553667.127108127</v>
      </c>
    </row>
    <row r="36" spans="1:15" x14ac:dyDescent="0.25">
      <c r="A36" t="s">
        <v>94</v>
      </c>
      <c r="B36" s="3">
        <f>INDEX('Future Storm Plan'!$B$4:$AS$47,
MATCH($A36,'Future Storm Plan'!$A$4:$A$47,0),
MATCH('CSO Cost by Fiscal Year'!$B$1,'Future Storm Plan'!$B$2:$AS$2,0))</f>
        <v>1016251.8040506885</v>
      </c>
      <c r="C36" s="3">
        <f>INDEX('Extreme Storm Plan'!$B$4:$AS$47,
MATCH($A36,'Extreme Storm Plan'!$A$4:$A$47,0),
MATCH('CSO Cost by Fiscal Year'!$B$1,'Extreme Storm Plan'!$B$2:$AS$2,0))</f>
        <v>3072813.7623445159</v>
      </c>
      <c r="G36" t="s">
        <v>47</v>
      </c>
      <c r="H36" s="5">
        <f t="shared" si="0"/>
        <v>1.16261178252499</v>
      </c>
      <c r="I36" s="5">
        <f t="shared" si="1"/>
        <v>1.1794878703519365</v>
      </c>
      <c r="K36" t="s">
        <v>47</v>
      </c>
      <c r="L36" s="3">
        <v>9844637</v>
      </c>
      <c r="M36" s="3">
        <v>29488330</v>
      </c>
      <c r="N36" s="3">
        <v>8467690.7184091713</v>
      </c>
      <c r="O36" s="3">
        <v>25000960.790890753</v>
      </c>
    </row>
    <row r="37" spans="1:15" x14ac:dyDescent="0.25">
      <c r="A37" t="s">
        <v>95</v>
      </c>
      <c r="B37" s="3">
        <f>INDEX('Future Storm Plan'!$B$4:$AS$47,
MATCH($A37,'Future Storm Plan'!$A$4:$A$47,0),
MATCH('CSO Cost by Fiscal Year'!$B$1,'Future Storm Plan'!$B$2:$AS$2,0))</f>
        <v>861549.77294000925</v>
      </c>
      <c r="C37" s="3">
        <f>INDEX('Extreme Storm Plan'!$B$4:$AS$47,
MATCH($A37,'Extreme Storm Plan'!$A$4:$A$47,0),
MATCH('CSO Cost by Fiscal Year'!$B$1,'Extreme Storm Plan'!$B$2:$AS$2,0))</f>
        <v>2575245.4611247187</v>
      </c>
      <c r="G37" t="s">
        <v>48</v>
      </c>
      <c r="H37" s="5">
        <f t="shared" si="0"/>
        <v>1.1626117399292555</v>
      </c>
      <c r="I37" s="5">
        <f t="shared" si="1"/>
        <v>1.1794878632497701</v>
      </c>
      <c r="K37" t="s">
        <v>48</v>
      </c>
      <c r="L37" s="3">
        <v>10007901</v>
      </c>
      <c r="M37" s="3">
        <v>29977367</v>
      </c>
      <c r="N37" s="3">
        <v>8608119.681131877</v>
      </c>
      <c r="O37" s="3">
        <v>25415579.027159475</v>
      </c>
    </row>
    <row r="38" spans="1:15" x14ac:dyDescent="0.25">
      <c r="A38" t="s">
        <v>96</v>
      </c>
      <c r="B38" s="3">
        <f>INDEX('Future Storm Plan'!$B$4:$AS$47,
MATCH($A38,'Future Storm Plan'!$A$4:$A$47,0),
MATCH('CSO Cost by Fiscal Year'!$B$1,'Future Storm Plan'!$B$2:$AS$2,0))</f>
        <v>850332.1204446879</v>
      </c>
      <c r="C38" s="3">
        <f>INDEX('Extreme Storm Plan'!$B$4:$AS$47,
MATCH($A38,'Extreme Storm Plan'!$A$4:$A$47,0),
MATCH('CSO Cost by Fiscal Year'!$B$1,'Extreme Storm Plan'!$B$2:$AS$2,0))</f>
        <v>2516561.6201884476</v>
      </c>
      <c r="G38" t="s">
        <v>49</v>
      </c>
      <c r="H38" s="5">
        <f t="shared" si="0"/>
        <v>1.1626117745624123</v>
      </c>
      <c r="I38" s="5">
        <f t="shared" si="1"/>
        <v>1.1794878609026345</v>
      </c>
      <c r="K38" t="s">
        <v>49</v>
      </c>
      <c r="L38" s="3">
        <v>12305733</v>
      </c>
      <c r="M38" s="3">
        <v>36860223</v>
      </c>
      <c r="N38" s="3">
        <v>10584559.067132855</v>
      </c>
      <c r="O38" s="3">
        <v>31251040.576027405</v>
      </c>
    </row>
    <row r="39" spans="1:15" x14ac:dyDescent="0.25">
      <c r="A39" t="s">
        <v>97</v>
      </c>
      <c r="B39" s="3">
        <f>INDEX('Future Storm Plan'!$B$4:$AS$47,
MATCH($A39,'Future Storm Plan'!$A$4:$A$47,0),
MATCH('CSO Cost by Fiscal Year'!$B$1,'Future Storm Plan'!$B$2:$AS$2,0))</f>
        <v>836179.88682691765</v>
      </c>
      <c r="C39" s="3">
        <f>INDEX('Extreme Storm Plan'!$B$4:$AS$47,
MATCH($A39,'Extreme Storm Plan'!$A$4:$A$47,0),
MATCH('CSO Cost by Fiscal Year'!$B$1,'Extreme Storm Plan'!$B$2:$AS$2,0))</f>
        <v>2434862.8261301033</v>
      </c>
      <c r="G39" t="s">
        <v>50</v>
      </c>
      <c r="H39" s="5">
        <f t="shared" si="0"/>
        <v>1.1626117824248732</v>
      </c>
      <c r="I39" s="5">
        <f t="shared" si="1"/>
        <v>1.1794878664493935</v>
      </c>
      <c r="K39" t="s">
        <v>50</v>
      </c>
      <c r="L39" s="3">
        <v>7913533</v>
      </c>
      <c r="M39" s="3">
        <v>23703959</v>
      </c>
      <c r="N39" s="3">
        <v>6806685.7050894927</v>
      </c>
      <c r="O39" s="3">
        <v>20096823.099465966</v>
      </c>
    </row>
    <row r="40" spans="1:15" x14ac:dyDescent="0.25">
      <c r="A40" t="s">
        <v>98</v>
      </c>
      <c r="B40" s="3">
        <f>INDEX('Future Storm Plan'!$B$4:$AS$47,
MATCH($A40,'Future Storm Plan'!$A$4:$A$47,0),
MATCH('CSO Cost by Fiscal Year'!$B$1,'Future Storm Plan'!$B$2:$AS$2,0))</f>
        <v>806187.00939883583</v>
      </c>
      <c r="C40" s="3">
        <f>INDEX('Extreme Storm Plan'!$B$4:$AS$47,
MATCH($A40,'Extreme Storm Plan'!$A$4:$A$47,0),
MATCH('CSO Cost by Fiscal Year'!$B$1,'Extreme Storm Plan'!$B$2:$AS$2,0))</f>
        <v>2374486.9913391727</v>
      </c>
      <c r="G40" t="s">
        <v>51</v>
      </c>
      <c r="H40" s="5">
        <f t="shared" si="0"/>
        <v>1.1626117557165678</v>
      </c>
      <c r="I40" s="5">
        <f t="shared" si="1"/>
        <v>1.179487879001303</v>
      </c>
      <c r="K40" t="s">
        <v>51</v>
      </c>
      <c r="L40" s="3">
        <v>26689532</v>
      </c>
      <c r="M40" s="3">
        <v>79945025</v>
      </c>
      <c r="N40" s="3">
        <v>22956530.30237088</v>
      </c>
      <c r="O40" s="3">
        <v>67779437.519689575</v>
      </c>
    </row>
    <row r="41" spans="1:15" x14ac:dyDescent="0.25">
      <c r="A41" t="s">
        <v>99</v>
      </c>
      <c r="B41" s="3">
        <f>INDEX('Future Storm Plan'!$B$4:$AS$47,
MATCH($A41,'Future Storm Plan'!$A$4:$A$47,0),
MATCH('CSO Cost by Fiscal Year'!$B$1,'Future Storm Plan'!$B$2:$AS$2,0))</f>
        <v>782424.41861454921</v>
      </c>
      <c r="C41" s="3">
        <f>INDEX('Extreme Storm Plan'!$B$4:$AS$47,
MATCH($A41,'Extreme Storm Plan'!$A$4:$A$47,0),
MATCH('CSO Cost by Fiscal Year'!$B$1,'Extreme Storm Plan'!$B$2:$AS$2,0))</f>
        <v>2315311.3689343892</v>
      </c>
      <c r="G41" t="s">
        <v>52</v>
      </c>
      <c r="H41" s="5">
        <f t="shared" si="0"/>
        <v>1.1626117902896536</v>
      </c>
      <c r="I41" s="5">
        <f t="shared" si="1"/>
        <v>1.1794878833401052</v>
      </c>
      <c r="K41" t="s">
        <v>52</v>
      </c>
      <c r="L41" s="3">
        <v>12527806</v>
      </c>
      <c r="M41" s="3">
        <v>37525414</v>
      </c>
      <c r="N41" s="3">
        <v>10775571.093149519</v>
      </c>
      <c r="O41" s="3">
        <v>31815005.927601844</v>
      </c>
    </row>
    <row r="42" spans="1:15" x14ac:dyDescent="0.25">
      <c r="A42" t="s">
        <v>100</v>
      </c>
      <c r="B42" s="3">
        <f>INDEX('Future Storm Plan'!$B$4:$AS$47,
MATCH($A42,'Future Storm Plan'!$A$4:$A$47,0),
MATCH('CSO Cost by Fiscal Year'!$B$1,'Future Storm Plan'!$B$2:$AS$2,0))</f>
        <v>768327.07388479705</v>
      </c>
      <c r="C42" s="3">
        <f>INDEX('Extreme Storm Plan'!$B$4:$AS$47,
MATCH($A42,'Extreme Storm Plan'!$A$4:$A$47,0),
MATCH('CSO Cost by Fiscal Year'!$B$1,'Extreme Storm Plan'!$B$2:$AS$2,0))</f>
        <v>2295399.0487916996</v>
      </c>
      <c r="G42" t="s">
        <v>53</v>
      </c>
      <c r="H42" s="5">
        <f t="shared" si="0"/>
        <v>1.162611735111563</v>
      </c>
      <c r="I42" s="5">
        <f t="shared" si="1"/>
        <v>1.1794878748977129</v>
      </c>
      <c r="K42" t="s">
        <v>53</v>
      </c>
      <c r="L42" s="3">
        <v>11443012</v>
      </c>
      <c r="M42" s="3">
        <v>34276056</v>
      </c>
      <c r="N42" s="3">
        <v>9842505.158355331</v>
      </c>
      <c r="O42" s="3">
        <v>29060117.301309668</v>
      </c>
    </row>
    <row r="43" spans="1:15" x14ac:dyDescent="0.25">
      <c r="A43" t="s">
        <v>101</v>
      </c>
      <c r="B43" s="3">
        <f>INDEX('Future Storm Plan'!$B$4:$AS$47,
MATCH($A43,'Future Storm Plan'!$A$4:$A$47,0),
MATCH('CSO Cost by Fiscal Year'!$B$1,'Future Storm Plan'!$B$2:$AS$2,0))</f>
        <v>711830.38654122106</v>
      </c>
      <c r="C43" s="3">
        <f>INDEX('Extreme Storm Plan'!$B$4:$AS$47,
MATCH($A43,'Extreme Storm Plan'!$A$4:$A$47,0),
MATCH('CSO Cost by Fiscal Year'!$B$1,'Extreme Storm Plan'!$B$2:$AS$2,0))</f>
        <v>2185336.8006508546</v>
      </c>
      <c r="G43" t="s">
        <v>54</v>
      </c>
      <c r="H43" s="5">
        <f t="shared" si="0"/>
        <v>1.1626117189295009</v>
      </c>
      <c r="I43" s="5">
        <f t="shared" si="1"/>
        <v>1.1794878804453381</v>
      </c>
      <c r="K43" t="s">
        <v>54</v>
      </c>
      <c r="L43" s="3">
        <v>5806459</v>
      </c>
      <c r="M43" s="3">
        <v>17392494</v>
      </c>
      <c r="N43" s="3">
        <v>4994323.4748626295</v>
      </c>
      <c r="O43" s="3">
        <v>14745801.367143452</v>
      </c>
    </row>
    <row r="44" spans="1:15" x14ac:dyDescent="0.25">
      <c r="A44" t="s">
        <v>102</v>
      </c>
      <c r="B44" s="3">
        <f>INDEX('Future Storm Plan'!$B$4:$AS$47,
MATCH($A44,'Future Storm Plan'!$A$4:$A$47,0),
MATCH('CSO Cost by Fiscal Year'!$B$1,'Future Storm Plan'!$B$2:$AS$2,0))</f>
        <v>629313.63716221845</v>
      </c>
      <c r="C44" s="3">
        <f>INDEX('Extreme Storm Plan'!$B$4:$AS$47,
MATCH($A44,'Extreme Storm Plan'!$A$4:$A$47,0),
MATCH('CSO Cost by Fiscal Year'!$B$1,'Extreme Storm Plan'!$B$2:$AS$2,0))</f>
        <v>1985979.0129492125</v>
      </c>
      <c r="G44" t="s">
        <v>55</v>
      </c>
      <c r="H44" s="5">
        <f t="shared" si="0"/>
        <v>1.1626117565248297</v>
      </c>
      <c r="I44" s="5">
        <f t="shared" si="1"/>
        <v>1.1794878691478037</v>
      </c>
      <c r="K44" t="s">
        <v>55</v>
      </c>
      <c r="L44" s="3">
        <v>24875109</v>
      </c>
      <c r="M44" s="3">
        <v>74510156</v>
      </c>
      <c r="N44" s="3">
        <v>21395886.339868393</v>
      </c>
      <c r="O44" s="3">
        <v>63171617.062780492</v>
      </c>
    </row>
    <row r="45" spans="1:15" x14ac:dyDescent="0.25">
      <c r="A45" t="s">
        <v>103</v>
      </c>
      <c r="B45" s="3">
        <f>INDEX('Future Storm Plan'!$B$4:$AS$47,
MATCH($A45,'Future Storm Plan'!$A$4:$A$47,0),
MATCH('CSO Cost by Fiscal Year'!$B$1,'Future Storm Plan'!$B$2:$AS$2,0))</f>
        <v>495004.96384999622</v>
      </c>
      <c r="C45" s="3">
        <f>INDEX('Extreme Storm Plan'!$B$4:$AS$47,
MATCH($A45,'Extreme Storm Plan'!$A$4:$A$47,0),
MATCH('CSO Cost by Fiscal Year'!$B$1,'Extreme Storm Plan'!$B$2:$AS$2,0))</f>
        <v>1650842.9889587844</v>
      </c>
      <c r="G45" t="s">
        <v>56</v>
      </c>
      <c r="H45" s="5">
        <f t="shared" si="0"/>
        <v>1.1626117021417626</v>
      </c>
      <c r="I45" s="5">
        <f t="shared" si="1"/>
        <v>1.1794878862817397</v>
      </c>
      <c r="K45" t="s">
        <v>56</v>
      </c>
      <c r="L45" s="3">
        <v>5653609</v>
      </c>
      <c r="M45" s="3">
        <v>16934652</v>
      </c>
      <c r="N45" s="3">
        <v>4862852.3088017479</v>
      </c>
      <c r="O45" s="3">
        <v>14357631.13547983</v>
      </c>
    </row>
    <row r="46" spans="1:15" x14ac:dyDescent="0.25">
      <c r="A46" t="s">
        <v>104</v>
      </c>
      <c r="B46" s="3">
        <f>INDEX('Future Storm Plan'!$B$4:$AS$47,
MATCH($A46,'Future Storm Plan'!$A$4:$A$47,0),
MATCH('CSO Cost by Fiscal Year'!$B$1,'Future Storm Plan'!$B$2:$AS$2,0))</f>
        <v>342825.63717966486</v>
      </c>
      <c r="C46" s="3">
        <f>INDEX('Extreme Storm Plan'!$B$4:$AS$47,
MATCH($A46,'Extreme Storm Plan'!$A$4:$A$47,0),
MATCH('CSO Cost by Fiscal Year'!$B$1,'Extreme Storm Plan'!$B$2:$AS$2,0))</f>
        <v>1209738.4821604004</v>
      </c>
      <c r="G46" t="s">
        <v>57</v>
      </c>
      <c r="H46" s="5">
        <f t="shared" si="0"/>
        <v>1.1626117880512019</v>
      </c>
      <c r="I46" s="5">
        <f t="shared" si="1"/>
        <v>1.1794878565739342</v>
      </c>
      <c r="K46" t="s">
        <v>57</v>
      </c>
      <c r="L46" s="3">
        <v>8530085</v>
      </c>
      <c r="M46" s="3">
        <v>25550760</v>
      </c>
      <c r="N46" s="3">
        <v>7337001.987824616</v>
      </c>
      <c r="O46" s="3">
        <v>21662588.434117038</v>
      </c>
    </row>
    <row r="47" spans="1:15" x14ac:dyDescent="0.25">
      <c r="A47" t="s">
        <v>105</v>
      </c>
      <c r="B47" s="3">
        <f>INDEX('Future Storm Plan'!$B$4:$AS$47,
MATCH($A47,'Future Storm Plan'!$A$4:$A$47,0),
MATCH('CSO Cost by Fiscal Year'!$B$1,'Future Storm Plan'!$B$2:$AS$2,0))</f>
        <v>223662.12700686016</v>
      </c>
      <c r="C47" s="3">
        <f>INDEX('Extreme Storm Plan'!$B$4:$AS$47,
MATCH($A47,'Extreme Storm Plan'!$A$4:$A$47,0),
MATCH('CSO Cost by Fiscal Year'!$B$1,'Extreme Storm Plan'!$B$2:$AS$2,0))</f>
        <v>740176.7731303185</v>
      </c>
      <c r="G47" t="s">
        <v>58</v>
      </c>
      <c r="H47" s="5">
        <f t="shared" si="0"/>
        <v>1.1626117403521141</v>
      </c>
      <c r="I47" s="5">
        <f t="shared" si="1"/>
        <v>1.1794878500672894</v>
      </c>
      <c r="K47" t="s">
        <v>58</v>
      </c>
      <c r="L47" s="3">
        <v>7034809</v>
      </c>
      <c r="M47" s="3">
        <v>21071856</v>
      </c>
      <c r="N47" s="3">
        <v>6050866.9883803204</v>
      </c>
      <c r="O47" s="3">
        <v>17865259.060360696</v>
      </c>
    </row>
    <row r="48" spans="1:15" x14ac:dyDescent="0.25">
      <c r="A48" t="s">
        <v>106</v>
      </c>
      <c r="B48" s="3">
        <f>INDEX('Future Storm Plan'!$B$4:$AS$47,
MATCH($A48,'Future Storm Plan'!$A$4:$A$47,0),
MATCH('CSO Cost by Fiscal Year'!$B$1,'Future Storm Plan'!$B$2:$AS$2,0))</f>
        <v>127744.54748321915</v>
      </c>
      <c r="C48" s="3">
        <f>INDEX('Extreme Storm Plan'!$B$4:$AS$47,
MATCH($A48,'Extreme Storm Plan'!$A$4:$A$47,0),
MATCH('CSO Cost by Fiscal Year'!$B$1,'Extreme Storm Plan'!$B$2:$AS$2,0))</f>
        <v>253093.55680883516</v>
      </c>
      <c r="G48" t="s">
        <v>59</v>
      </c>
      <c r="H48" s="5">
        <f t="shared" si="0"/>
        <v>1.1626117730620347</v>
      </c>
      <c r="I48" s="5">
        <f t="shared" si="1"/>
        <v>1.1794878796861192</v>
      </c>
      <c r="K48" t="s">
        <v>59</v>
      </c>
      <c r="L48" s="3">
        <v>18394874</v>
      </c>
      <c r="M48" s="3">
        <v>55099454</v>
      </c>
      <c r="N48" s="3">
        <v>15822026.256927028</v>
      </c>
      <c r="O48" s="3">
        <v>46714726.74620688</v>
      </c>
    </row>
    <row r="49" spans="1:15" x14ac:dyDescent="0.25">
      <c r="A49" t="s">
        <v>107</v>
      </c>
      <c r="B49" s="3">
        <f>INDEX('Future Storm Plan'!$B$4:$AS$47,
MATCH($A49,'Future Storm Plan'!$A$4:$A$47,0),
MATCH('CSO Cost by Fiscal Year'!$B$1,'Future Storm Plan'!$B$2:$AS$2,0))</f>
        <v>61248.435210095173</v>
      </c>
      <c r="C49" s="3">
        <f>INDEX('Extreme Storm Plan'!$B$4:$AS$47,
MATCH($A49,'Extreme Storm Plan'!$A$4:$A$47,0),
MATCH('CSO Cost by Fiscal Year'!$B$1,'Extreme Storm Plan'!$B$2:$AS$2,0))</f>
        <v>130037.9243222994</v>
      </c>
      <c r="G49" t="s">
        <v>60</v>
      </c>
      <c r="H49" s="5">
        <f t="shared" si="0"/>
        <v>1.162611745300308</v>
      </c>
      <c r="I49" s="5">
        <f t="shared" si="1"/>
        <v>1.1794878761359016</v>
      </c>
      <c r="K49" t="s">
        <v>60</v>
      </c>
      <c r="L49" s="3">
        <f>SUM(L6:L48)</f>
        <v>954075047</v>
      </c>
      <c r="M49" s="3">
        <f>SUM(M6:M48)</f>
        <v>2857807847</v>
      </c>
      <c r="N49">
        <v>820630834.71908164</v>
      </c>
      <c r="O49">
        <v>2422922613.1280055</v>
      </c>
    </row>
    <row r="50" spans="1:15" x14ac:dyDescent="0.25">
      <c r="G50" t="s">
        <v>108</v>
      </c>
      <c r="H50" s="28">
        <f>AVERAGE(H6:H49)</f>
        <v>1.1626117415872095</v>
      </c>
      <c r="I50" s="28">
        <f>AVERAGE(I6:I49)</f>
        <v>1.1794878755835634</v>
      </c>
    </row>
  </sheetData>
  <mergeCells count="2">
    <mergeCell ref="L4:M4"/>
    <mergeCell ref="N4:O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87005-9A5B-4D6C-9A44-61817368F1E1}">
  <dimension ref="A2:AS60"/>
  <sheetViews>
    <sheetView topLeftCell="A25" workbookViewId="0">
      <pane xSplit="1" topLeftCell="B1" activePane="topRight" state="frozen"/>
      <selection activeCell="B1" sqref="B1:D1"/>
      <selection pane="topRight" activeCell="B1" sqref="B1:D1"/>
    </sheetView>
  </sheetViews>
  <sheetFormatPr defaultRowHeight="15" x14ac:dyDescent="0.25"/>
  <cols>
    <col min="1" max="1" width="17.5703125" bestFit="1" customWidth="1"/>
    <col min="2" max="5" width="11.140625" bestFit="1" customWidth="1"/>
    <col min="6" max="6" width="34.85546875" bestFit="1" customWidth="1"/>
    <col min="7" max="9" width="11.140625" bestFit="1" customWidth="1"/>
    <col min="10" max="10" width="12.140625" bestFit="1" customWidth="1"/>
    <col min="11" max="14" width="11.140625" bestFit="1" customWidth="1"/>
    <col min="15" max="15" width="12" bestFit="1" customWidth="1"/>
    <col min="16" max="16" width="22" bestFit="1" customWidth="1"/>
    <col min="17" max="17" width="10.140625" bestFit="1" customWidth="1"/>
    <col min="18" max="40" width="11.140625" bestFit="1" customWidth="1"/>
    <col min="41" max="41" width="11.42578125" bestFit="1" customWidth="1"/>
    <col min="42" max="44" width="11.140625" bestFit="1" customWidth="1"/>
    <col min="45" max="45" width="13.85546875" bestFit="1" customWidth="1"/>
  </cols>
  <sheetData>
    <row r="2" spans="1:45" x14ac:dyDescent="0.25"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s">
        <v>37</v>
      </c>
      <c r="W2" t="s">
        <v>38</v>
      </c>
      <c r="X2" t="s">
        <v>39</v>
      </c>
      <c r="Y2" t="s">
        <v>40</v>
      </c>
      <c r="Z2" t="s">
        <v>41</v>
      </c>
      <c r="AA2" t="s">
        <v>42</v>
      </c>
      <c r="AB2" t="s">
        <v>43</v>
      </c>
      <c r="AC2" t="s">
        <v>44</v>
      </c>
      <c r="AD2" t="s">
        <v>45</v>
      </c>
      <c r="AE2" t="s">
        <v>46</v>
      </c>
      <c r="AF2" t="s">
        <v>47</v>
      </c>
      <c r="AG2" t="s">
        <v>48</v>
      </c>
      <c r="AH2" t="s">
        <v>49</v>
      </c>
      <c r="AI2" t="s">
        <v>50</v>
      </c>
      <c r="AJ2" t="s">
        <v>51</v>
      </c>
      <c r="AK2" t="s">
        <v>52</v>
      </c>
      <c r="AL2" t="s">
        <v>53</v>
      </c>
      <c r="AM2" t="s">
        <v>54</v>
      </c>
      <c r="AN2" t="s">
        <v>55</v>
      </c>
      <c r="AO2" t="s">
        <v>56</v>
      </c>
      <c r="AP2" t="s">
        <v>57</v>
      </c>
      <c r="AQ2" t="s">
        <v>58</v>
      </c>
      <c r="AR2" t="s">
        <v>59</v>
      </c>
      <c r="AS2" t="s">
        <v>1</v>
      </c>
    </row>
    <row r="3" spans="1:45" x14ac:dyDescent="0.25">
      <c r="B3" s="5">
        <v>1.7632291333241259E-2</v>
      </c>
      <c r="C3" s="5">
        <v>5.4280514251382819E-3</v>
      </c>
      <c r="D3" s="5">
        <v>7.1883800468248741E-3</v>
      </c>
      <c r="E3" s="5">
        <v>1.0560225301126901E-2</v>
      </c>
      <c r="F3" s="5">
        <v>0.28602672048673228</v>
      </c>
      <c r="G3" s="5">
        <v>2.0060807083288813E-2</v>
      </c>
      <c r="H3" s="5">
        <v>2.6532683379051042E-2</v>
      </c>
      <c r="I3" s="5">
        <v>1.1531168208093568E-2</v>
      </c>
      <c r="J3" s="5">
        <v>5.3779835376088402E-2</v>
      </c>
      <c r="K3" s="5">
        <v>9.1924385602586093E-3</v>
      </c>
      <c r="L3" s="5">
        <v>1.7307819384653592E-2</v>
      </c>
      <c r="M3" s="5">
        <v>1.1680583397629942E-2</v>
      </c>
      <c r="N3" s="5">
        <v>1.8526366843466088E-2</v>
      </c>
      <c r="O3" s="5">
        <v>2.6936318384443242E-2</v>
      </c>
      <c r="P3" s="5">
        <v>3.9639215311806347E-3</v>
      </c>
      <c r="Q3" s="5">
        <v>3.7360899145938071E-3</v>
      </c>
      <c r="R3" s="5">
        <v>1.594616744344441E-2</v>
      </c>
      <c r="S3" s="5">
        <v>2.7376842856307936E-2</v>
      </c>
      <c r="T3" s="5">
        <v>2.5086512831826203E-2</v>
      </c>
      <c r="U3" s="5">
        <v>1.330364781618355E-2</v>
      </c>
      <c r="V3" s="5">
        <v>1.1621221514999953E-2</v>
      </c>
      <c r="W3" s="5">
        <v>1.2096727093382156E-2</v>
      </c>
      <c r="X3" s="5">
        <v>1.2834202312701801E-2</v>
      </c>
      <c r="Y3" s="5">
        <v>4.435361527295896E-2</v>
      </c>
      <c r="Z3" s="5">
        <v>1.6329258383045352E-2</v>
      </c>
      <c r="AA3" s="5">
        <v>4.2495813918188706E-2</v>
      </c>
      <c r="AB3" s="5">
        <v>1.3378289192760882E-2</v>
      </c>
      <c r="AC3" s="5">
        <v>1.0280981904865632E-2</v>
      </c>
      <c r="AD3" s="5">
        <v>2.2375577129678016E-2</v>
      </c>
      <c r="AE3" s="5">
        <v>3.3659212508575301E-2</v>
      </c>
      <c r="AF3" s="5">
        <v>1.0318513953119775E-2</v>
      </c>
      <c r="AG3" s="5">
        <v>1.048963713882212E-2</v>
      </c>
      <c r="AH3" s="5">
        <v>1.2898076235163841E-2</v>
      </c>
      <c r="AI3" s="5">
        <v>8.2944552131282729E-3</v>
      </c>
      <c r="AJ3" s="5">
        <v>2.7974247775163552E-2</v>
      </c>
      <c r="AK3" s="5">
        <v>1.3130838663694877E-2</v>
      </c>
      <c r="AL3" s="5">
        <v>1.1993828091683416E-2</v>
      </c>
      <c r="AM3" s="5">
        <v>6.0859563930135358E-3</v>
      </c>
      <c r="AN3" s="5">
        <v>2.6072486475837375E-2</v>
      </c>
      <c r="AO3" s="5">
        <v>5.9257489519832628E-3</v>
      </c>
      <c r="AP3" s="5">
        <v>8.9406852355678502E-3</v>
      </c>
      <c r="AQ3" s="5">
        <v>7.3734336225029281E-3</v>
      </c>
      <c r="AR3" s="5">
        <v>1.9280321415589052E-2</v>
      </c>
      <c r="AS3" s="12">
        <f>SUM(B3:AR3)</f>
        <v>1.0000000000000002</v>
      </c>
    </row>
    <row r="4" spans="1:45" x14ac:dyDescent="0.25">
      <c r="A4" t="s">
        <v>64</v>
      </c>
      <c r="B4" s="2">
        <f>'Debt Service to 2072 (MWRA)'!$B2*B$3 * 'Dashboard Helper'!$H$50</f>
        <v>8018.4162797170666</v>
      </c>
      <c r="C4" s="2">
        <f>'Debt Service to 2072 (MWRA)'!$B2*C$3 * 'Dashboard Helper'!$H$50</f>
        <v>2468.4469585876191</v>
      </c>
      <c r="D4" s="2">
        <f>'Debt Service to 2072 (MWRA)'!$B2*D$3 * 'Dashboard Helper'!$H$50</f>
        <v>3268.9695572117298</v>
      </c>
      <c r="E4" s="2">
        <f>'Debt Service to 2072 (MWRA)'!$B2*E$3 * 'Dashboard Helper'!$H$50</f>
        <v>4802.3413901062386</v>
      </c>
      <c r="F4" s="2">
        <f>'Debt Service to 2072 (MWRA)'!$B2*F$3 * 'Dashboard Helper'!$H$50</f>
        <v>130072.78910263433</v>
      </c>
      <c r="G4" s="2">
        <f>'Debt Service to 2072 (MWRA)'!$B2*G$3 * 'Dashboard Helper'!$H$50</f>
        <v>9122.8019694554987</v>
      </c>
      <c r="H4" s="2">
        <f>'Debt Service to 2072 (MWRA)'!$B2*H$3 * 'Dashboard Helper'!$H$50</f>
        <v>12065.936090227502</v>
      </c>
      <c r="I4" s="2">
        <f>'Debt Service to 2072 (MWRA)'!$B2*I$3 * 'Dashboard Helper'!$H$50</f>
        <v>5243.8849345473336</v>
      </c>
      <c r="J4" s="2">
        <f>'Debt Service to 2072 (MWRA)'!$B2*J$3 * 'Dashboard Helper'!$H$50</f>
        <v>24456.782124916281</v>
      </c>
      <c r="K4" s="2">
        <f>'Debt Service to 2072 (MWRA)'!$B2*K$3 * 'Dashboard Helper'!$H$50</f>
        <v>4180.33014591343</v>
      </c>
      <c r="L4" s="2">
        <f>'Debt Service to 2072 (MWRA)'!$B2*L$3 * 'Dashboard Helper'!$H$50</f>
        <v>7870.8602357693408</v>
      </c>
      <c r="M4" s="2">
        <f>'Debt Service to 2072 (MWRA)'!$B2*M$3 * 'Dashboard Helper'!$H$50</f>
        <v>5311.8326088213407</v>
      </c>
      <c r="N4" s="2">
        <f>'Debt Service to 2072 (MWRA)'!$B2*N$3 * 'Dashboard Helper'!$H$50</f>
        <v>8425.0038009297878</v>
      </c>
      <c r="O4" s="2">
        <f>'Debt Service to 2072 (MWRA)'!$B2*O$3 * 'Dashboard Helper'!$H$50</f>
        <v>12249.492125976461</v>
      </c>
      <c r="P4" s="2">
        <f>'Debt Service to 2072 (MWRA)'!$B2*P$3 * 'Dashboard Helper'!$H$50</f>
        <v>1802.622945392148</v>
      </c>
      <c r="Q4" s="2">
        <f>'Debt Service to 2072 (MWRA)'!$B2*Q$3 * 'Dashboard Helper'!$H$50</f>
        <v>1699.0148147784023</v>
      </c>
      <c r="R4" s="2">
        <f>'Debt Service to 2072 (MWRA)'!$B2*R$3 * 'Dashboard Helper'!$H$50</f>
        <v>7251.6388375772431</v>
      </c>
      <c r="S4" s="2">
        <f>'Debt Service to 2072 (MWRA)'!$B2*S$3 * 'Dashboard Helper'!$H$50</f>
        <v>12449.823922341142</v>
      </c>
      <c r="T4" s="2">
        <f>'Debt Service to 2072 (MWRA)'!$B2*T$3 * 'Dashboard Helper'!$H$50</f>
        <v>11408.279224199339</v>
      </c>
      <c r="U4" s="2">
        <f>'Debt Service to 2072 (MWRA)'!$B2*U$3 * 'Dashboard Helper'!$H$50</f>
        <v>6049.9332850632509</v>
      </c>
      <c r="V4" s="2">
        <f>'Debt Service to 2072 (MWRA)'!$B2*V$3 * 'Dashboard Helper'!$H$50</f>
        <v>5284.8373489836349</v>
      </c>
      <c r="W4" s="2">
        <f>'Debt Service to 2072 (MWRA)'!$B2*W$3 * 'Dashboard Helper'!$H$50</f>
        <v>5501.0770650101085</v>
      </c>
      <c r="X4" s="2">
        <f>'Debt Service to 2072 (MWRA)'!$B2*X$3 * 'Dashboard Helper'!$H$50</f>
        <v>5836.4494333949451</v>
      </c>
      <c r="Y4" s="2">
        <f>'Debt Service to 2072 (MWRA)'!$B2*Y$3 * 'Dashboard Helper'!$H$50</f>
        <v>20170.138074937593</v>
      </c>
      <c r="Z4" s="2">
        <f>'Debt Service to 2072 (MWRA)'!$B2*Z$3 * 'Dashboard Helper'!$H$50</f>
        <v>7425.8523058470882</v>
      </c>
      <c r="AA4" s="2">
        <f>'Debt Service to 2072 (MWRA)'!$B2*AA$3 * 'Dashboard Helper'!$H$50</f>
        <v>19325.289022365148</v>
      </c>
      <c r="AB4" s="2">
        <f>'Debt Service to 2072 (MWRA)'!$B2*AB$3 * 'Dashboard Helper'!$H$50</f>
        <v>6083.8770089830023</v>
      </c>
      <c r="AC4" s="2">
        <f>'Debt Service to 2072 (MWRA)'!$B2*AC$3 * 'Dashboard Helper'!$H$50</f>
        <v>4675.3533683983842</v>
      </c>
      <c r="AD4" s="2">
        <f>'Debt Service to 2072 (MWRA)'!$B2*AD$3 * 'Dashboard Helper'!$H$50</f>
        <v>10175.460950241331</v>
      </c>
      <c r="AE4" s="2">
        <f>'Debt Service to 2072 (MWRA)'!$B2*AE$3 * 'Dashboard Helper'!$H$50</f>
        <v>15306.778480480296</v>
      </c>
      <c r="AF4" s="2">
        <f>'Debt Service to 2072 (MWRA)'!$B2*AF$3 * 'Dashboard Helper'!$H$50</f>
        <v>4692.4213478824122</v>
      </c>
      <c r="AG4" s="2">
        <f>'Debt Service to 2072 (MWRA)'!$B2*AG$3 * 'Dashboard Helper'!$H$50</f>
        <v>4770.2408956734535</v>
      </c>
      <c r="AH4" s="2">
        <f>'Debt Service to 2072 (MWRA)'!$B2*AH$3 * 'Dashboard Helper'!$H$50</f>
        <v>5865.4965770723775</v>
      </c>
      <c r="AI4" s="2">
        <f>'Debt Service to 2072 (MWRA)'!$B2*AI$3 * 'Dashboard Helper'!$H$50</f>
        <v>3771.9655066580572</v>
      </c>
      <c r="AJ4" s="2">
        <f>'Debt Service to 2072 (MWRA)'!$B2*AJ$3 * 'Dashboard Helper'!$H$50</f>
        <v>12721.498274607779</v>
      </c>
      <c r="AK4" s="2">
        <f>'Debt Service to 2072 (MWRA)'!$B2*AK$3 * 'Dashboard Helper'!$H$50</f>
        <v>5971.3470312740474</v>
      </c>
      <c r="AL4" s="2">
        <f>'Debt Service to 2072 (MWRA)'!$B2*AL$3 * 'Dashboard Helper'!$H$50</f>
        <v>5454.2829748493859</v>
      </c>
      <c r="AM4" s="2">
        <f>'Debt Service to 2072 (MWRA)'!$B2*AM$3 * 'Dashboard Helper'!$H$50</f>
        <v>2767.634160365094</v>
      </c>
      <c r="AN4" s="2">
        <f>'Debt Service to 2072 (MWRA)'!$B2*AN$3 * 'Dashboard Helper'!$H$50</f>
        <v>11856.658108661535</v>
      </c>
      <c r="AO4" s="2">
        <f>'Debt Service to 2072 (MWRA)'!$B2*AO$3 * 'Dashboard Helper'!$H$50</f>
        <v>2694.7786290554932</v>
      </c>
      <c r="AP4" s="2">
        <f>'Debt Service to 2072 (MWRA)'!$B2*AP$3 * 'Dashboard Helper'!$H$50</f>
        <v>4065.8434397320507</v>
      </c>
      <c r="AQ4" s="2">
        <f>'Debt Service to 2072 (MWRA)'!$B2*AQ$3 * 'Dashboard Helper'!$H$50</f>
        <v>3353.1240539695827</v>
      </c>
      <c r="AR4" s="2">
        <f>'Debt Service to 2072 (MWRA)'!$B2*AR$3 * 'Dashboard Helper'!$H$50</f>
        <v>8767.8702781800002</v>
      </c>
      <c r="AS4" s="2">
        <f>SUM(B4:AR4)</f>
        <v>454757.47469078813</v>
      </c>
    </row>
    <row r="5" spans="1:45" x14ac:dyDescent="0.25">
      <c r="A5" t="s">
        <v>65</v>
      </c>
      <c r="B5" s="2">
        <f>'Debt Service to 2072 (MWRA)'!$B3*B$3 * 'Dashboard Helper'!$H$50</f>
        <v>24363.649465294158</v>
      </c>
      <c r="C5" s="2">
        <f>'Debt Service to 2072 (MWRA)'!$B3*C$3 * 'Dashboard Helper'!$H$50</f>
        <v>7500.2811434008408</v>
      </c>
      <c r="D5" s="2">
        <f>'Debt Service to 2072 (MWRA)'!$B3*D$3 * 'Dashboard Helper'!$H$50</f>
        <v>9932.6382699894857</v>
      </c>
      <c r="E5" s="2">
        <f>'Debt Service to 2072 (MWRA)'!$B3*E$3 * 'Dashboard Helper'!$H$50</f>
        <v>14591.729608399719</v>
      </c>
      <c r="F5" s="2">
        <f>'Debt Service to 2072 (MWRA)'!$B3*F$3 * 'Dashboard Helper'!$H$50</f>
        <v>395221.16688877338</v>
      </c>
      <c r="G5" s="2">
        <f>'Debt Service to 2072 (MWRA)'!$B3*G$3 * 'Dashboard Helper'!$H$50</f>
        <v>27719.282907191697</v>
      </c>
      <c r="H5" s="2">
        <f>'Debt Service to 2072 (MWRA)'!$B3*H$3 * 'Dashboard Helper'!$H$50</f>
        <v>36661.882735691244</v>
      </c>
      <c r="I5" s="2">
        <f>'Debt Service to 2072 (MWRA)'!$B3*I$3 * 'Dashboard Helper'!$H$50</f>
        <v>15933.342685739968</v>
      </c>
      <c r="J5" s="2">
        <f>'Debt Service to 2072 (MWRA)'!$B3*J$3 * 'Dashboard Helper'!$H$50</f>
        <v>74310.99184109176</v>
      </c>
      <c r="K5" s="2">
        <f>'Debt Service to 2072 (MWRA)'!$B3*K$3 * 'Dashboard Helper'!$H$50</f>
        <v>12701.772366429266</v>
      </c>
      <c r="L5" s="2">
        <f>'Debt Service to 2072 (MWRA)'!$B3*L$3 * 'Dashboard Helper'!$H$50</f>
        <v>23915.306100991449</v>
      </c>
      <c r="M5" s="2">
        <f>'Debt Service to 2072 (MWRA)'!$B3*M$3 * 'Dashboard Helper'!$H$50</f>
        <v>16139.799080649453</v>
      </c>
      <c r="N5" s="2">
        <f>'Debt Service to 2072 (MWRA)'!$B3*N$3 * 'Dashboard Helper'!$H$50</f>
        <v>25599.050010517425</v>
      </c>
      <c r="O5" s="2">
        <f>'Debt Service to 2072 (MWRA)'!$B3*O$3 * 'Dashboard Helper'!$H$50</f>
        <v>37219.610690466929</v>
      </c>
      <c r="P5" s="2">
        <f>'Debt Service to 2072 (MWRA)'!$B3*P$3 * 'Dashboard Helper'!$H$50</f>
        <v>5477.2004879222941</v>
      </c>
      <c r="Q5" s="2">
        <f>'Debt Service to 2072 (MWRA)'!$B3*Q$3 * 'Dashboard Helper'!$H$50</f>
        <v>5162.3911679805287</v>
      </c>
      <c r="R5" s="2">
        <f>'Debt Service to 2072 (MWRA)'!$B3*R$3 * 'Dashboard Helper'!$H$50</f>
        <v>22033.825698792385</v>
      </c>
      <c r="S5" s="2">
        <f>'Debt Service to 2072 (MWRA)'!$B3*S$3 * 'Dashboard Helper'!$H$50</f>
        <v>37828.311148651926</v>
      </c>
      <c r="T5" s="2">
        <f>'Debt Service to 2072 (MWRA)'!$B3*T$3 * 'Dashboard Helper'!$H$50</f>
        <v>34663.61764275952</v>
      </c>
      <c r="U5" s="2">
        <f>'Debt Service to 2072 (MWRA)'!$B3*U$3 * 'Dashboard Helper'!$H$50</f>
        <v>18382.489596922947</v>
      </c>
      <c r="V5" s="2">
        <f>'Debt Service to 2072 (MWRA)'!$B3*V$3 * 'Dashboard Helper'!$H$50</f>
        <v>16057.77502191181</v>
      </c>
      <c r="W5" s="2">
        <f>'Debt Service to 2072 (MWRA)'!$B3*W$3 * 'Dashboard Helper'!$H$50</f>
        <v>16714.811082146094</v>
      </c>
      <c r="X5" s="2">
        <f>'Debt Service to 2072 (MWRA)'!$B3*X$3 * 'Dashboard Helper'!$H$50</f>
        <v>17733.827124546176</v>
      </c>
      <c r="Y5" s="2">
        <f>'Debt Service to 2072 (MWRA)'!$B3*Y$3 * 'Dashboard Helper'!$H$50</f>
        <v>61286.188766156512</v>
      </c>
      <c r="Z5" s="2">
        <f>'Debt Service to 2072 (MWRA)'!$B3*Z$3 * 'Dashboard Helper'!$H$50</f>
        <v>22563.166621612301</v>
      </c>
      <c r="AA5" s="2">
        <f>'Debt Service to 2072 (MWRA)'!$B3*AA$3 * 'Dashboard Helper'!$H$50</f>
        <v>58719.147414109473</v>
      </c>
      <c r="AB5" s="2">
        <f>'Debt Service to 2072 (MWRA)'!$B3*AB$3 * 'Dashboard Helper'!$H$50</f>
        <v>18485.626296525272</v>
      </c>
      <c r="AC5" s="2">
        <f>'Debt Service to 2072 (MWRA)'!$B3*AC$3 * 'Dashboard Helper'!$H$50</f>
        <v>14205.881388595088</v>
      </c>
      <c r="AD5" s="2">
        <f>'Debt Service to 2072 (MWRA)'!$B3*AD$3 * 'Dashboard Helper'!$H$50</f>
        <v>30917.746733425574</v>
      </c>
      <c r="AE5" s="2">
        <f>'Debt Service to 2072 (MWRA)'!$B3*AE$3 * 'Dashboard Helper'!$H$50</f>
        <v>46509.057690690111</v>
      </c>
      <c r="AF5" s="2">
        <f>'Debt Service to 2072 (MWRA)'!$B3*AF$3 * 'Dashboard Helper'!$H$50</f>
        <v>14257.741787796554</v>
      </c>
      <c r="AG5" s="2">
        <f>'Debt Service to 2072 (MWRA)'!$B3*AG$3 * 'Dashboard Helper'!$H$50</f>
        <v>14494.193490700103</v>
      </c>
      <c r="AH5" s="2">
        <f>'Debt Service to 2072 (MWRA)'!$B3*AH$3 * 'Dashboard Helper'!$H$50</f>
        <v>17822.085753412222</v>
      </c>
      <c r="AI5" s="2">
        <f>'Debt Service to 2072 (MWRA)'!$B3*AI$3 * 'Dashboard Helper'!$H$50</f>
        <v>11460.972116384093</v>
      </c>
      <c r="AJ5" s="2">
        <f>'Debt Service to 2072 (MWRA)'!$B3*AJ$3 * 'Dashboard Helper'!$H$50</f>
        <v>38653.78321900055</v>
      </c>
      <c r="AK5" s="2">
        <f>'Debt Service to 2072 (MWRA)'!$B3*AK$3 * 'Dashboard Helper'!$H$50</f>
        <v>18143.708287332676</v>
      </c>
      <c r="AL5" s="2">
        <f>'Debt Service to 2072 (MWRA)'!$B3*AL$3 * 'Dashboard Helper'!$H$50</f>
        <v>16572.629038965439</v>
      </c>
      <c r="AM5" s="2">
        <f>'Debt Service to 2072 (MWRA)'!$B3*AM$3 * 'Dashboard Helper'!$H$50</f>
        <v>8409.3499488016296</v>
      </c>
      <c r="AN5" s="2">
        <f>'Debt Service to 2072 (MWRA)'!$B3*AN$3 * 'Dashboard Helper'!$H$50</f>
        <v>36025.999637856185</v>
      </c>
      <c r="AO5" s="2">
        <f>'Debt Service to 2072 (MWRA)'!$B3*AO$3 * 'Dashboard Helper'!$H$50</f>
        <v>8187.9812190532293</v>
      </c>
      <c r="AP5" s="2">
        <f>'Debt Service to 2072 (MWRA)'!$B3*AP$3 * 'Dashboard Helper'!$H$50</f>
        <v>12353.908913031997</v>
      </c>
      <c r="AQ5" s="2">
        <f>'Debt Service to 2072 (MWRA)'!$B3*AQ$3 * 'Dashboard Helper'!$H$50</f>
        <v>10188.338471676807</v>
      </c>
      <c r="AR5" s="2">
        <f>'Debt Service to 2072 (MWRA)'!$B3*AR$3 * 'Dashboard Helper'!$H$50</f>
        <v>26640.836614469998</v>
      </c>
      <c r="AS5" s="2">
        <f t="shared" ref="AS5:AS47" si="0">SUM(B5:AR5)</f>
        <v>1381763.0961758564</v>
      </c>
    </row>
    <row r="6" spans="1:45" x14ac:dyDescent="0.25">
      <c r="A6" t="s">
        <v>66</v>
      </c>
      <c r="B6" s="2">
        <f>'Debt Service to 2072 (MWRA)'!$B4*B$3 * 'Dashboard Helper'!$H$50</f>
        <v>40930.160100128829</v>
      </c>
      <c r="C6" s="2">
        <f>'Debt Service to 2072 (MWRA)'!$B4*C$3 * 'Dashboard Helper'!$H$50</f>
        <v>12600.234970244321</v>
      </c>
      <c r="D6" s="2">
        <f>'Debt Service to 2072 (MWRA)'!$B4*D$3 * 'Dashboard Helper'!$H$50</f>
        <v>16686.51796958645</v>
      </c>
      <c r="E6" s="2">
        <f>'Debt Service to 2072 (MWRA)'!$B4*E$3 * 'Dashboard Helper'!$H$50</f>
        <v>24513.643978516327</v>
      </c>
      <c r="F6" s="2">
        <f>'Debt Service to 2072 (MWRA)'!$B4*F$3 * 'Dashboard Helper'!$H$50</f>
        <v>663959.05337418721</v>
      </c>
      <c r="G6" s="2">
        <f>'Debt Service to 2072 (MWRA)'!$B4*G$3 * 'Dashboard Helper'!$H$50</f>
        <v>46567.518091585</v>
      </c>
      <c r="H6" s="2">
        <f>'Debt Service to 2072 (MWRA)'!$B4*H$3 * 'Dashboard Helper'!$H$50</f>
        <v>61590.802809798784</v>
      </c>
      <c r="I6" s="2">
        <f>'Debt Service to 2072 (MWRA)'!$B4*I$3 * 'Dashboard Helper'!$H$50</f>
        <v>26767.511492337904</v>
      </c>
      <c r="J6" s="2">
        <f>'Debt Service to 2072 (MWRA)'!$B4*J$3 * 'Dashboard Helper'!$H$50</f>
        <v>124840.1146793683</v>
      </c>
      <c r="K6" s="2">
        <f>'Debt Service to 2072 (MWRA)'!$B4*K$3 * 'Dashboard Helper'!$H$50</f>
        <v>21338.575620779447</v>
      </c>
      <c r="L6" s="2">
        <f>'Debt Service to 2072 (MWRA)'!$B4*L$3 * 'Dashboard Helper'!$H$50</f>
        <v>40176.95743618143</v>
      </c>
      <c r="M6" s="2">
        <f>'Debt Service to 2072 (MWRA)'!$B4*M$3 * 'Dashboard Helper'!$H$50</f>
        <v>27114.351702355616</v>
      </c>
      <c r="N6" s="2">
        <f>'Debt Service to 2072 (MWRA)'!$B4*N$3 * 'Dashboard Helper'!$H$50</f>
        <v>43005.593921149957</v>
      </c>
      <c r="O6" s="2">
        <f>'Debt Service to 2072 (MWRA)'!$B4*O$3 * 'Dashboard Helper'!$H$50</f>
        <v>62527.76812420311</v>
      </c>
      <c r="P6" s="2">
        <f>'Debt Service to 2072 (MWRA)'!$B4*P$3 * 'Dashboard Helper'!$H$50</f>
        <v>9201.5234905800917</v>
      </c>
      <c r="Q6" s="2">
        <f>'Debt Service to 2072 (MWRA)'!$B4*Q$3 * 'Dashboard Helper'!$H$50</f>
        <v>8672.653795398177</v>
      </c>
      <c r="R6" s="2">
        <f>'Debt Service to 2072 (MWRA)'!$B4*R$3 * 'Dashboard Helper'!$H$50</f>
        <v>37016.129901006061</v>
      </c>
      <c r="S6" s="2">
        <f>'Debt Service to 2072 (MWRA)'!$B4*S$3 * 'Dashboard Helper'!$H$50</f>
        <v>63550.365631281165</v>
      </c>
      <c r="T6" s="2">
        <f>'Debt Service to 2072 (MWRA)'!$B4*T$3 * 'Dashboard Helper'!$H$50</f>
        <v>58233.7806899106</v>
      </c>
      <c r="U6" s="2">
        <f>'Debt Service to 2072 (MWRA)'!$B4*U$3 * 'Dashboard Helper'!$H$50</f>
        <v>30882.000798476223</v>
      </c>
      <c r="V6" s="2">
        <f>'Debt Service to 2072 (MWRA)'!$B4*V$3 * 'Dashboard Helper'!$H$50</f>
        <v>26976.553879374442</v>
      </c>
      <c r="W6" s="2">
        <f>'Debt Service to 2072 (MWRA)'!$B4*W$3 * 'Dashboard Helper'!$H$50</f>
        <v>28080.353668287651</v>
      </c>
      <c r="X6" s="2">
        <f>'Debt Service to 2072 (MWRA)'!$B4*X$3 * 'Dashboard Helper'!$H$50</f>
        <v>29792.268372176677</v>
      </c>
      <c r="Y6" s="2">
        <f>'Debt Service to 2072 (MWRA)'!$B4*Y$3 * 'Dashboard Helper'!$H$50</f>
        <v>102958.85769078961</v>
      </c>
      <c r="Z6" s="2">
        <f>'Debt Service to 2072 (MWRA)'!$B4*Z$3 * 'Dashboard Helper'!$H$50</f>
        <v>37905.405900048492</v>
      </c>
      <c r="AA6" s="2">
        <f>'Debt Service to 2072 (MWRA)'!$B4*AA$3 * 'Dashboard Helper'!$H$50</f>
        <v>98646.309454836388</v>
      </c>
      <c r="AB6" s="2">
        <f>'Debt Service to 2072 (MWRA)'!$B4*AB$3 * 'Dashboard Helper'!$H$50</f>
        <v>31055.267189988517</v>
      </c>
      <c r="AC6" s="2">
        <f>'Debt Service to 2072 (MWRA)'!$B4*AC$3 * 'Dashboard Helper'!$H$50</f>
        <v>23865.43117963125</v>
      </c>
      <c r="AD6" s="2">
        <f>'Debt Service to 2072 (MWRA)'!$B4*AD$3 * 'Dashboard Helper'!$H$50</f>
        <v>51940.836102448207</v>
      </c>
      <c r="AE6" s="2">
        <f>'Debt Service to 2072 (MWRA)'!$B4*AE$3 * 'Dashboard Helper'!$H$50</f>
        <v>78133.745114736288</v>
      </c>
      <c r="AF6" s="2">
        <f>'Debt Service to 2072 (MWRA)'!$B4*AF$3 * 'Dashboard Helper'!$H$50</f>
        <v>23952.555009137843</v>
      </c>
      <c r="AG6" s="2">
        <f>'Debt Service to 2072 (MWRA)'!$B4*AG$3 * 'Dashboard Helper'!$H$50</f>
        <v>24349.786387366974</v>
      </c>
      <c r="AH6" s="2">
        <f>'Debt Service to 2072 (MWRA)'!$B4*AH$3 * 'Dashboard Helper'!$H$50</f>
        <v>29940.540075677047</v>
      </c>
      <c r="AI6" s="2">
        <f>'Debt Service to 2072 (MWRA)'!$B4*AI$3 * 'Dashboard Helper'!$H$50</f>
        <v>19254.070466534256</v>
      </c>
      <c r="AJ6" s="2">
        <f>'Debt Service to 2072 (MWRA)'!$B4*AJ$3 * 'Dashboard Helper'!$H$50</f>
        <v>64937.132586932981</v>
      </c>
      <c r="AK6" s="2">
        <f>'Debt Service to 2072 (MWRA)'!$B4*AK$3 * 'Dashboard Helper'!$H$50</f>
        <v>30480.855754735123</v>
      </c>
      <c r="AL6" s="2">
        <f>'Debt Service to 2072 (MWRA)'!$B4*AL$3 * 'Dashboard Helper'!$H$50</f>
        <v>27841.492335175895</v>
      </c>
      <c r="AM6" s="2">
        <f>'Debt Service to 2072 (MWRA)'!$B4*AM$3 * 'Dashboard Helper'!$H$50</f>
        <v>14127.441795317472</v>
      </c>
      <c r="AN6" s="2">
        <f>'Debt Service to 2072 (MWRA)'!$B4*AN$3 * 'Dashboard Helper'!$H$50</f>
        <v>60522.539328318722</v>
      </c>
      <c r="AO6" s="2">
        <f>'Debt Service to 2072 (MWRA)'!$B4*AO$3 * 'Dashboard Helper'!$H$50</f>
        <v>13755.549334679708</v>
      </c>
      <c r="AP6" s="2">
        <f>'Debt Service to 2072 (MWRA)'!$B4*AP$3 * 'Dashboard Helper'!$H$50</f>
        <v>20754.176027409168</v>
      </c>
      <c r="AQ6" s="2">
        <f>'Debt Service to 2072 (MWRA)'!$B4*AQ$3 * 'Dashboard Helper'!$H$50</f>
        <v>17116.086216642616</v>
      </c>
      <c r="AR6" s="2">
        <f>'Debt Service to 2072 (MWRA)'!$B4*AR$3 * 'Dashboard Helper'!$H$50</f>
        <v>44755.762447859772</v>
      </c>
      <c r="AS6" s="2">
        <f t="shared" si="0"/>
        <v>2321318.2748951791</v>
      </c>
    </row>
    <row r="7" spans="1:45" x14ac:dyDescent="0.25">
      <c r="A7" t="s">
        <v>67</v>
      </c>
      <c r="B7" s="2">
        <f>'Debt Service to 2072 (MWRA)'!$B5*B$3 * 'Dashboard Helper'!$H$50</f>
        <v>66358.437439427202</v>
      </c>
      <c r="C7" s="2">
        <f>'Debt Service to 2072 (MWRA)'!$B5*C$3 * 'Dashboard Helper'!$H$50</f>
        <v>20428.258818181581</v>
      </c>
      <c r="D7" s="2">
        <f>'Debt Service to 2072 (MWRA)'!$B5*D$3 * 'Dashboard Helper'!$H$50</f>
        <v>27053.186600244819</v>
      </c>
      <c r="E7" s="2">
        <f>'Debt Service to 2072 (MWRA)'!$B5*E$3 * 'Dashboard Helper'!$H$50</f>
        <v>39742.994075306517</v>
      </c>
      <c r="F7" s="2">
        <f>'Debt Service to 2072 (MWRA)'!$B5*F$3 * 'Dashboard Helper'!$H$50</f>
        <v>1076450.3534285866</v>
      </c>
      <c r="G7" s="2">
        <f>'Debt Service to 2072 (MWRA)'!$B5*G$3 * 'Dashboard Helper'!$H$50</f>
        <v>75498.061293439969</v>
      </c>
      <c r="H7" s="2">
        <f>'Debt Service to 2072 (MWRA)'!$B5*H$3 * 'Dashboard Helper'!$H$50</f>
        <v>99854.714105681342</v>
      </c>
      <c r="I7" s="2">
        <f>'Debt Service to 2072 (MWRA)'!$B5*I$3 * 'Dashboard Helper'!$H$50</f>
        <v>43397.099655319034</v>
      </c>
      <c r="J7" s="2">
        <f>'Debt Service to 2072 (MWRA)'!$B5*J$3 * 'Dashboard Helper'!$H$50</f>
        <v>202398.30285578838</v>
      </c>
      <c r="K7" s="2">
        <f>'Debt Service to 2072 (MWRA)'!$B5*K$3 * 'Dashboard Helper'!$H$50</f>
        <v>34595.382278348879</v>
      </c>
      <c r="L7" s="2">
        <f>'Debt Service to 2072 (MWRA)'!$B5*L$3 * 'Dashboard Helper'!$H$50</f>
        <v>65137.29997667377</v>
      </c>
      <c r="M7" s="2">
        <f>'Debt Service to 2072 (MWRA)'!$B5*M$3 * 'Dashboard Helper'!$H$50</f>
        <v>43959.417865695781</v>
      </c>
      <c r="N7" s="2">
        <f>'Debt Service to 2072 (MWRA)'!$B5*N$3 * 'Dashboard Helper'!$H$50</f>
        <v>69723.255584164159</v>
      </c>
      <c r="O7" s="2">
        <f>'Debt Service to 2072 (MWRA)'!$B5*O$3 * 'Dashboard Helper'!$H$50</f>
        <v>101373.77863039149</v>
      </c>
      <c r="P7" s="2">
        <f>'Debt Service to 2072 (MWRA)'!$B5*P$3 * 'Dashboard Helper'!$H$50</f>
        <v>14918.06334017142</v>
      </c>
      <c r="Q7" s="2">
        <f>'Debt Service to 2072 (MWRA)'!$B5*Q$3 * 'Dashboard Helper'!$H$50</f>
        <v>14060.627979657706</v>
      </c>
      <c r="R7" s="2">
        <f>'Debt Service to 2072 (MWRA)'!$B5*R$3 * 'Dashboard Helper'!$H$50</f>
        <v>60012.776257816055</v>
      </c>
      <c r="S7" s="2">
        <f>'Debt Service to 2072 (MWRA)'!$B5*S$3 * 'Dashboard Helper'!$H$50</f>
        <v>103031.67521650673</v>
      </c>
      <c r="T7" s="2">
        <f>'Debt Service to 2072 (MWRA)'!$B5*T$3 * 'Dashboard Helper'!$H$50</f>
        <v>94412.107925289878</v>
      </c>
      <c r="U7" s="2">
        <f>'Debt Service to 2072 (MWRA)'!$B5*U$3 * 'Dashboard Helper'!$H$50</f>
        <v>50067.757198525484</v>
      </c>
      <c r="V7" s="2">
        <f>'Debt Service to 2072 (MWRA)'!$B5*V$3 * 'Dashboard Helper'!$H$50</f>
        <v>43736.011746755212</v>
      </c>
      <c r="W7" s="2">
        <f>'Debt Service to 2072 (MWRA)'!$B5*W$3 * 'Dashboard Helper'!$H$50</f>
        <v>45525.558356371817</v>
      </c>
      <c r="X7" s="2">
        <f>'Debt Service to 2072 (MWRA)'!$B5*X$3 * 'Dashboard Helper'!$H$50</f>
        <v>48301.017443307996</v>
      </c>
      <c r="Y7" s="2">
        <f>'Debt Service to 2072 (MWRA)'!$B5*Y$3 * 'Dashboard Helper'!$H$50</f>
        <v>166923.09290252803</v>
      </c>
      <c r="Z7" s="2">
        <f>'Debt Service to 2072 (MWRA)'!$B5*Z$3 * 'Dashboard Helper'!$H$50</f>
        <v>61454.523996023789</v>
      </c>
      <c r="AA7" s="2">
        <f>'Debt Service to 2072 (MWRA)'!$B5*AA$3 * 'Dashboard Helper'!$H$50</f>
        <v>159931.33030937091</v>
      </c>
      <c r="AB7" s="2">
        <f>'Debt Service to 2072 (MWRA)'!$B5*AB$3 * 'Dashboard Helper'!$H$50</f>
        <v>50348.667094147597</v>
      </c>
      <c r="AC7" s="2">
        <f>'Debt Service to 2072 (MWRA)'!$B5*AC$3 * 'Dashboard Helper'!$H$50</f>
        <v>38692.072496768247</v>
      </c>
      <c r="AD7" s="2">
        <f>'Debt Service to 2072 (MWRA)'!$B5*AD$3 * 'Dashboard Helper'!$H$50</f>
        <v>84209.607649323676</v>
      </c>
      <c r="AE7" s="2">
        <f>'Debt Service to 2072 (MWRA)'!$B5*AE$3 * 'Dashboard Helper'!$H$50</f>
        <v>126675.12720254567</v>
      </c>
      <c r="AF7" s="2">
        <f>'Debt Service to 2072 (MWRA)'!$B5*AF$3 * 'Dashboard Helper'!$H$50</f>
        <v>38833.322889526382</v>
      </c>
      <c r="AG7" s="2">
        <f>'Debt Service to 2072 (MWRA)'!$B5*AG$3 * 'Dashboard Helper'!$H$50</f>
        <v>39477.33829275742</v>
      </c>
      <c r="AH7" s="2">
        <f>'Debt Service to 2072 (MWRA)'!$B5*AH$3 * 'Dashboard Helper'!$H$50</f>
        <v>48541.404447333807</v>
      </c>
      <c r="AI7" s="2">
        <f>'Debt Service to 2072 (MWRA)'!$B5*AI$3 * 'Dashboard Helper'!$H$50</f>
        <v>31215.857142562574</v>
      </c>
      <c r="AJ7" s="2">
        <f>'Debt Service to 2072 (MWRA)'!$B5*AJ$3 * 'Dashboard Helper'!$H$50</f>
        <v>105279.98521687236</v>
      </c>
      <c r="AK7" s="2">
        <f>'Debt Service to 2072 (MWRA)'!$B5*AK$3 * 'Dashboard Helper'!$H$50</f>
        <v>49417.396725365579</v>
      </c>
      <c r="AL7" s="2">
        <f>'Debt Service to 2072 (MWRA)'!$B5*AL$3 * 'Dashboard Helper'!$H$50</f>
        <v>45138.301995995527</v>
      </c>
      <c r="AM7" s="2">
        <f>'Debt Service to 2072 (MWRA)'!$B5*AM$3 * 'Dashboard Helper'!$H$50</f>
        <v>22904.258382091524</v>
      </c>
      <c r="AN7" s="2">
        <f>'Debt Service to 2072 (MWRA)'!$B5*AN$3 * 'Dashboard Helper'!$H$50</f>
        <v>98122.781095128666</v>
      </c>
      <c r="AO7" s="2">
        <f>'Debt Service to 2072 (MWRA)'!$B5*AO$3 * 'Dashboard Helper'!$H$50</f>
        <v>22301.323956155862</v>
      </c>
      <c r="AP7" s="2">
        <f>'Debt Service to 2072 (MWRA)'!$B5*AP$3 * 'Dashboard Helper'!$H$50</f>
        <v>33647.918506855691</v>
      </c>
      <c r="AQ7" s="2">
        <f>'Debt Service to 2072 (MWRA)'!$B5*AQ$3 * 'Dashboard Helper'!$H$50</f>
        <v>27749.628480230313</v>
      </c>
      <c r="AR7" s="2">
        <f>'Debt Service to 2072 (MWRA)'!$B5*AR$3 * 'Dashboard Helper'!$H$50</f>
        <v>72560.734069565005</v>
      </c>
      <c r="AS7" s="2">
        <f t="shared" si="0"/>
        <v>3763460.8109227996</v>
      </c>
    </row>
    <row r="8" spans="1:45" x14ac:dyDescent="0.25">
      <c r="A8" t="s">
        <v>68</v>
      </c>
      <c r="B8" s="2">
        <f>'Debt Service to 2072 (MWRA)'!$B6*B$3 * 'Dashboard Helper'!$H$50</f>
        <v>110453.89796509896</v>
      </c>
      <c r="C8" s="2">
        <f>'Debt Service to 2072 (MWRA)'!$B6*C$3 * 'Dashboard Helper'!$H$50</f>
        <v>34002.92264518304</v>
      </c>
      <c r="D8" s="2">
        <f>'Debt Service to 2072 (MWRA)'!$B6*D$3 * 'Dashboard Helper'!$H$50</f>
        <v>45030.142777274181</v>
      </c>
      <c r="E8" s="2">
        <f>'Debt Service to 2072 (MWRA)'!$B6*E$3 * 'Dashboard Helper'!$H$50</f>
        <v>66152.380643809971</v>
      </c>
      <c r="F8" s="2">
        <f>'Debt Service to 2072 (MWRA)'!$B6*F$3 * 'Dashboard Helper'!$H$50</f>
        <v>1791756.1366725594</v>
      </c>
      <c r="G8" s="2">
        <f>'Debt Service to 2072 (MWRA)'!$B6*G$3 * 'Dashboard Helper'!$H$50</f>
        <v>125666.84027604474</v>
      </c>
      <c r="H8" s="2">
        <f>'Debt Service to 2072 (MWRA)'!$B6*H$3 * 'Dashboard Helper'!$H$50</f>
        <v>166208.59123198575</v>
      </c>
      <c r="I8" s="2">
        <f>'Debt Service to 2072 (MWRA)'!$B6*I$3 * 'Dashboard Helper'!$H$50</f>
        <v>72234.654736789045</v>
      </c>
      <c r="J8" s="2">
        <f>'Debt Service to 2072 (MWRA)'!$B6*J$3 * 'Dashboard Helper'!$H$50</f>
        <v>336892.82560863474</v>
      </c>
      <c r="K8" s="2">
        <f>'Debt Service to 2072 (MWRA)'!$B6*K$3 * 'Dashboard Helper'!$H$50</f>
        <v>57584.15917680964</v>
      </c>
      <c r="L8" s="2">
        <f>'Debt Service to 2072 (MWRA)'!$B6*L$3 * 'Dashboard Helper'!$H$50</f>
        <v>108421.30952696029</v>
      </c>
      <c r="M8" s="2">
        <f>'Debt Service to 2072 (MWRA)'!$B6*M$3 * 'Dashboard Helper'!$H$50</f>
        <v>73170.635760898673</v>
      </c>
      <c r="N8" s="2">
        <f>'Debt Service to 2072 (MWRA)'!$B6*N$3 * 'Dashboard Helper'!$H$50</f>
        <v>116054.65190643676</v>
      </c>
      <c r="O8" s="2">
        <f>'Debt Service to 2072 (MWRA)'!$B6*O$3 * 'Dashboard Helper'!$H$50</f>
        <v>168737.08051668137</v>
      </c>
      <c r="P8" s="2">
        <f>'Debt Service to 2072 (MWRA)'!$B6*P$3 * 'Dashboard Helper'!$H$50</f>
        <v>24831.179117444881</v>
      </c>
      <c r="Q8" s="2">
        <f>'Debt Service to 2072 (MWRA)'!$B6*Q$3 * 'Dashboard Helper'!$H$50</f>
        <v>23403.974356809889</v>
      </c>
      <c r="R8" s="2">
        <f>'Debt Service to 2072 (MWRA)'!$B6*R$3 * 'Dashboard Helper'!$H$50</f>
        <v>99891.518262976519</v>
      </c>
      <c r="S8" s="2">
        <f>'Debt Service to 2072 (MWRA)'!$B6*S$3 * 'Dashboard Helper'!$H$50</f>
        <v>171496.65635097696</v>
      </c>
      <c r="T8" s="2">
        <f>'Debt Service to 2072 (MWRA)'!$B6*T$3 * 'Dashboard Helper'!$H$50</f>
        <v>157149.35037415332</v>
      </c>
      <c r="U8" s="2">
        <f>'Debt Service to 2072 (MWRA)'!$B6*U$3 * 'Dashboard Helper'!$H$50</f>
        <v>83337.992248465729</v>
      </c>
      <c r="V8" s="2">
        <f>'Debt Service to 2072 (MWRA)'!$B6*V$3 * 'Dashboard Helper'!$H$50</f>
        <v>72798.775337139246</v>
      </c>
      <c r="W8" s="2">
        <f>'Debt Service to 2072 (MWRA)'!$B6*W$3 * 'Dashboard Helper'!$H$50</f>
        <v>75777.483188764134</v>
      </c>
      <c r="X8" s="2">
        <f>'Debt Service to 2072 (MWRA)'!$B6*X$3 * 'Dashboard Helper'!$H$50</f>
        <v>80397.246501825677</v>
      </c>
      <c r="Y8" s="2">
        <f>'Debt Service to 2072 (MWRA)'!$B6*Y$3 * 'Dashboard Helper'!$H$50</f>
        <v>277844.1895697795</v>
      </c>
      <c r="Z8" s="2">
        <f>'Debt Service to 2072 (MWRA)'!$B6*Z$3 * 'Dashboard Helper'!$H$50</f>
        <v>102291.31343164324</v>
      </c>
      <c r="AA8" s="2">
        <f>'Debt Service to 2072 (MWRA)'!$B6*AA$3 * 'Dashboard Helper'!$H$50</f>
        <v>266206.37135313282</v>
      </c>
      <c r="AB8" s="2">
        <f>'Debt Service to 2072 (MWRA)'!$B6*AB$3 * 'Dashboard Helper'!$H$50</f>
        <v>83805.567950150318</v>
      </c>
      <c r="AC8" s="2">
        <f>'Debt Service to 2072 (MWRA)'!$B6*AC$3 * 'Dashboard Helper'!$H$50</f>
        <v>64403.11726021771</v>
      </c>
      <c r="AD8" s="2">
        <f>'Debt Service to 2072 (MWRA)'!$B6*AD$3 * 'Dashboard Helper'!$H$50</f>
        <v>140167.24579251491</v>
      </c>
      <c r="AE8" s="2">
        <f>'Debt Service to 2072 (MWRA)'!$B6*AE$3 * 'Dashboard Helper'!$H$50</f>
        <v>210851.28153473718</v>
      </c>
      <c r="AF8" s="2">
        <f>'Debt Service to 2072 (MWRA)'!$B6*AF$3 * 'Dashboard Helper'!$H$50</f>
        <v>64638.229132516972</v>
      </c>
      <c r="AG8" s="2">
        <f>'Debt Service to 2072 (MWRA)'!$B6*AG$3 * 'Dashboard Helper'!$H$50</f>
        <v>65710.195477435278</v>
      </c>
      <c r="AH8" s="2">
        <f>'Debt Service to 2072 (MWRA)'!$B6*AH$3 * 'Dashboard Helper'!$H$50</f>
        <v>80797.371680165495</v>
      </c>
      <c r="AI8" s="2">
        <f>'Debt Service to 2072 (MWRA)'!$B6*AI$3 * 'Dashboard Helper'!$H$50</f>
        <v>51958.92538706943</v>
      </c>
      <c r="AJ8" s="2">
        <f>'Debt Service to 2072 (MWRA)'!$B6*AJ$3 * 'Dashboard Helper'!$H$50</f>
        <v>175238.97779428971</v>
      </c>
      <c r="AK8" s="2">
        <f>'Debt Service to 2072 (MWRA)'!$B6*AK$3 * 'Dashboard Helper'!$H$50</f>
        <v>82255.464507987999</v>
      </c>
      <c r="AL8" s="2">
        <f>'Debt Service to 2072 (MWRA)'!$B6*AL$3 * 'Dashboard Helper'!$H$50</f>
        <v>75132.893349613951</v>
      </c>
      <c r="AM8" s="2">
        <f>'Debt Service to 2072 (MWRA)'!$B6*AM$3 * 'Dashboard Helper'!$H$50</f>
        <v>38124.234323797798</v>
      </c>
      <c r="AN8" s="2">
        <f>'Debt Service to 2072 (MWRA)'!$B6*AN$3 * 'Dashboard Helper'!$H$50</f>
        <v>163325.78145810292</v>
      </c>
      <c r="AO8" s="2">
        <f>'Debt Service to 2072 (MWRA)'!$B6*AO$3 * 'Dashboard Helper'!$H$50</f>
        <v>37120.647438215499</v>
      </c>
      <c r="AP8" s="2">
        <f>'Debt Service to 2072 (MWRA)'!$B6*AP$3 * 'Dashboard Helper'!$H$50</f>
        <v>56007.101747787689</v>
      </c>
      <c r="AQ8" s="2">
        <f>'Debt Service to 2072 (MWRA)'!$B6*AQ$3 * 'Dashboard Helper'!$H$50</f>
        <v>46189.373213053463</v>
      </c>
      <c r="AR8" s="2">
        <f>'Debt Service to 2072 (MWRA)'!$B6*AR$3 * 'Dashboard Helper'!$H$50</f>
        <v>120777.64676885668</v>
      </c>
      <c r="AS8" s="2">
        <f t="shared" si="0"/>
        <v>6264296.3343547909</v>
      </c>
    </row>
    <row r="9" spans="1:45" x14ac:dyDescent="0.25">
      <c r="A9" t="s">
        <v>69</v>
      </c>
      <c r="B9" s="2">
        <f>'Debt Service to 2072 (MWRA)'!$B7*B$3 * 'Dashboard Helper'!$H$50</f>
        <v>146689.78673638238</v>
      </c>
      <c r="C9" s="2">
        <f>'Debt Service to 2072 (MWRA)'!$B7*C$3 * 'Dashboard Helper'!$H$50</f>
        <v>45158.039355131397</v>
      </c>
      <c r="D9" s="2">
        <f>'Debt Service to 2072 (MWRA)'!$B7*D$3 * 'Dashboard Helper'!$H$50</f>
        <v>59802.887561237367</v>
      </c>
      <c r="E9" s="2">
        <f>'Debt Service to 2072 (MWRA)'!$B7*E$3 * 'Dashboard Helper'!$H$50</f>
        <v>87854.560024768769</v>
      </c>
      <c r="F9" s="2">
        <f>'Debt Service to 2072 (MWRA)'!$B7*F$3 * 'Dashboard Helper'!$H$50</f>
        <v>2379565.8678804748</v>
      </c>
      <c r="G9" s="2">
        <f>'Debt Service to 2072 (MWRA)'!$B7*G$3 * 'Dashboard Helper'!$H$50</f>
        <v>166893.53965355564</v>
      </c>
      <c r="H9" s="2">
        <f>'Debt Service to 2072 (MWRA)'!$B7*H$3 * 'Dashboard Helper'!$H$50</f>
        <v>220735.55800881231</v>
      </c>
      <c r="I9" s="2">
        <f>'Debt Service to 2072 (MWRA)'!$B7*I$3 * 'Dashboard Helper'!$H$50</f>
        <v>95932.206047304295</v>
      </c>
      <c r="J9" s="2">
        <f>'Debt Service to 2072 (MWRA)'!$B7*J$3 * 'Dashboard Helper'!$H$50</f>
        <v>447415.05417186028</v>
      </c>
      <c r="K9" s="2">
        <f>'Debt Service to 2072 (MWRA)'!$B7*K$3 * 'Dashboard Helper'!$H$50</f>
        <v>76475.418112533909</v>
      </c>
      <c r="L9" s="2">
        <f>'Debt Service to 2072 (MWRA)'!$B7*L$3 * 'Dashboard Helper'!$H$50</f>
        <v>143990.38028711782</v>
      </c>
      <c r="M9" s="2">
        <f>'Debt Service to 2072 (MWRA)'!$B7*M$3 * 'Dashboard Helper'!$H$50</f>
        <v>97175.248251748038</v>
      </c>
      <c r="N9" s="2">
        <f>'Debt Service to 2072 (MWRA)'!$B7*N$3 * 'Dashboard Helper'!$H$50</f>
        <v>154127.94343663205</v>
      </c>
      <c r="O9" s="2">
        <f>'Debt Service to 2072 (MWRA)'!$B7*O$3 * 'Dashboard Helper'!$H$50</f>
        <v>224093.55225591827</v>
      </c>
      <c r="P9" s="2">
        <f>'Debt Service to 2072 (MWRA)'!$B7*P$3 * 'Dashboard Helper'!$H$50</f>
        <v>32977.381842167721</v>
      </c>
      <c r="Q9" s="2">
        <f>'Debt Service to 2072 (MWRA)'!$B7*Q$3 * 'Dashboard Helper'!$H$50</f>
        <v>31081.963338849277</v>
      </c>
      <c r="R9" s="2">
        <f>'Debt Service to 2072 (MWRA)'!$B7*R$3 * 'Dashboard Helper'!$H$50</f>
        <v>132662.27612355992</v>
      </c>
      <c r="S9" s="2">
        <f>'Debt Service to 2072 (MWRA)'!$B7*S$3 * 'Dashboard Helper'!$H$50</f>
        <v>227758.44410739103</v>
      </c>
      <c r="T9" s="2">
        <f>'Debt Service to 2072 (MWRA)'!$B7*T$3 * 'Dashboard Helper'!$H$50</f>
        <v>208704.31118175277</v>
      </c>
      <c r="U9" s="2">
        <f>'Debt Service to 2072 (MWRA)'!$B7*U$3 * 'Dashboard Helper'!$H$50</f>
        <v>110678.14296448376</v>
      </c>
      <c r="V9" s="2">
        <f>'Debt Service to 2072 (MWRA)'!$B7*V$3 * 'Dashboard Helper'!$H$50</f>
        <v>96681.394007923998</v>
      </c>
      <c r="W9" s="2">
        <f>'Debt Service to 2072 (MWRA)'!$B7*W$3 * 'Dashboard Helper'!$H$50</f>
        <v>100637.30708618321</v>
      </c>
      <c r="X9" s="2">
        <f>'Debt Service to 2072 (MWRA)'!$B7*X$3 * 'Dashboard Helper'!$H$50</f>
        <v>106772.64597100636</v>
      </c>
      <c r="Y9" s="2">
        <f>'Debt Service to 2072 (MWRA)'!$B7*Y$3 * 'Dashboard Helper'!$H$50</f>
        <v>368994.71783976554</v>
      </c>
      <c r="Z9" s="2">
        <f>'Debt Service to 2072 (MWRA)'!$B7*Z$3 * 'Dashboard Helper'!$H$50</f>
        <v>135849.3564166787</v>
      </c>
      <c r="AA9" s="2">
        <f>'Debt Service to 2072 (MWRA)'!$B7*AA$3 * 'Dashboard Helper'!$H$50</f>
        <v>353538.95662420301</v>
      </c>
      <c r="AB9" s="2">
        <f>'Debt Service to 2072 (MWRA)'!$B7*AB$3 * 'Dashboard Helper'!$H$50</f>
        <v>111299.11317220695</v>
      </c>
      <c r="AC9" s="2">
        <f>'Debt Service to 2072 (MWRA)'!$B7*AC$3 * 'Dashboard Helper'!$H$50</f>
        <v>85531.427229890047</v>
      </c>
      <c r="AD9" s="2">
        <f>'Debt Service to 2072 (MWRA)'!$B7*AD$3 * 'Dashboard Helper'!$H$50</f>
        <v>186150.99848469777</v>
      </c>
      <c r="AE9" s="2">
        <f>'Debt Service to 2072 (MWRA)'!$B7*AE$3 * 'Dashboard Helper'!$H$50</f>
        <v>280023.88409322267</v>
      </c>
      <c r="AF9" s="2">
        <f>'Debt Service to 2072 (MWRA)'!$B7*AF$3 * 'Dashboard Helper'!$H$50</f>
        <v>85843.67071827891</v>
      </c>
      <c r="AG9" s="2">
        <f>'Debt Service to 2072 (MWRA)'!$B7*AG$3 * 'Dashboard Helper'!$H$50</f>
        <v>87267.310059412295</v>
      </c>
      <c r="AH9" s="2">
        <f>'Debt Service to 2072 (MWRA)'!$B7*AH$3 * 'Dashboard Helper'!$H$50</f>
        <v>107304.03760280799</v>
      </c>
      <c r="AI9" s="2">
        <f>'Debt Service to 2072 (MWRA)'!$B7*AI$3 * 'Dashboard Helper'!$H$50</f>
        <v>69004.750619929735</v>
      </c>
      <c r="AJ9" s="2">
        <f>'Debt Service to 2072 (MWRA)'!$B7*AJ$3 * 'Dashboard Helper'!$H$50</f>
        <v>232728.4845000986</v>
      </c>
      <c r="AK9" s="2">
        <f>'Debt Service to 2072 (MWRA)'!$B7*AK$3 * 'Dashboard Helper'!$H$50</f>
        <v>109240.47741974151</v>
      </c>
      <c r="AL9" s="2">
        <f>'Debt Service to 2072 (MWRA)'!$B7*AL$3 * 'Dashboard Helper'!$H$50</f>
        <v>99781.250869251351</v>
      </c>
      <c r="AM9" s="2">
        <f>'Debt Service to 2072 (MWRA)'!$B7*AM$3 * 'Dashboard Helper'!$H$50</f>
        <v>50631.402833903208</v>
      </c>
      <c r="AN9" s="2">
        <f>'Debt Service to 2072 (MWRA)'!$B7*AN$3 * 'Dashboard Helper'!$H$50</f>
        <v>216907.00366421105</v>
      </c>
      <c r="AO9" s="2">
        <f>'Debt Service to 2072 (MWRA)'!$B7*AO$3 * 'Dashboard Helper'!$H$50</f>
        <v>49298.575754645084</v>
      </c>
      <c r="AP9" s="2">
        <f>'Debt Service to 2072 (MWRA)'!$B7*AP$3 * 'Dashboard Helper'!$H$50</f>
        <v>74380.985754815265</v>
      </c>
      <c r="AQ9" s="2">
        <f>'Debt Service to 2072 (MWRA)'!$B7*AQ$3 * 'Dashboard Helper'!$H$50</f>
        <v>61342.419153472511</v>
      </c>
      <c r="AR9" s="2">
        <f>'Debt Service to 2072 (MWRA)'!$B7*AR$3 * 'Dashboard Helper'!$H$50</f>
        <v>160400.38037085705</v>
      </c>
      <c r="AS9" s="2">
        <f t="shared" si="0"/>
        <v>8319383.111588886</v>
      </c>
    </row>
    <row r="10" spans="1:45" x14ac:dyDescent="0.25">
      <c r="A10" t="s">
        <v>70</v>
      </c>
      <c r="B10" s="2">
        <f>'Debt Service to 2072 (MWRA)'!$B8*B$3 * 'Dashboard Helper'!$H$50</f>
        <v>174083.65766119745</v>
      </c>
      <c r="C10" s="2">
        <f>'Debt Service to 2072 (MWRA)'!$B8*C$3 * 'Dashboard Helper'!$H$50</f>
        <v>53591.165674520693</v>
      </c>
      <c r="D10" s="2">
        <f>'Debt Service to 2072 (MWRA)'!$B8*D$3 * 'Dashboard Helper'!$H$50</f>
        <v>70970.894681786594</v>
      </c>
      <c r="E10" s="2">
        <f>'Debt Service to 2072 (MWRA)'!$B8*E$3 * 'Dashboard Helper'!$H$50</f>
        <v>104261.13154566134</v>
      </c>
      <c r="F10" s="2">
        <f>'Debt Service to 2072 (MWRA)'!$B8*F$3 * 'Dashboard Helper'!$H$50</f>
        <v>2823942.5466669723</v>
      </c>
      <c r="G10" s="2">
        <f>'Debt Service to 2072 (MWRA)'!$B8*G$3 * 'Dashboard Helper'!$H$50</f>
        <v>198060.39990450913</v>
      </c>
      <c r="H10" s="2">
        <f>'Debt Service to 2072 (MWRA)'!$B8*H$3 * 'Dashboard Helper'!$H$50</f>
        <v>261957.25121010654</v>
      </c>
      <c r="I10" s="2">
        <f>'Debt Service to 2072 (MWRA)'!$B8*I$3 * 'Dashboard Helper'!$H$50</f>
        <v>113847.25336218884</v>
      </c>
      <c r="J10" s="2">
        <f>'Debt Service to 2072 (MWRA)'!$B8*J$3 * 'Dashboard Helper'!$H$50</f>
        <v>530968.45292230789</v>
      </c>
      <c r="K10" s="2">
        <f>'Debt Service to 2072 (MWRA)'!$B8*K$3 * 'Dashboard Helper'!$H$50</f>
        <v>90756.969536839184</v>
      </c>
      <c r="L10" s="2">
        <f>'Debt Service to 2072 (MWRA)'!$B8*L$3 * 'Dashboard Helper'!$H$50</f>
        <v>170880.14527865709</v>
      </c>
      <c r="M10" s="2">
        <f>'Debt Service to 2072 (MWRA)'!$B8*M$3 * 'Dashboard Helper'!$H$50</f>
        <v>115322.42991258967</v>
      </c>
      <c r="N10" s="2">
        <f>'Debt Service to 2072 (MWRA)'!$B8*N$3 * 'Dashboard Helper'!$H$50</f>
        <v>182910.86747208639</v>
      </c>
      <c r="O10" s="2">
        <f>'Debt Service to 2072 (MWRA)'!$B8*O$3 * 'Dashboard Helper'!$H$50</f>
        <v>265942.34065598599</v>
      </c>
      <c r="P10" s="2">
        <f>'Debt Service to 2072 (MWRA)'!$B8*P$3 * 'Dashboard Helper'!$H$50</f>
        <v>39135.807467573752</v>
      </c>
      <c r="Q10" s="2">
        <f>'Debt Service to 2072 (MWRA)'!$B8*Q$3 * 'Dashboard Helper'!$H$50</f>
        <v>36886.425331315251</v>
      </c>
      <c r="R10" s="2">
        <f>'Debt Service to 2072 (MWRA)'!$B8*R$3 * 'Dashboard Helper'!$H$50</f>
        <v>157436.55216264032</v>
      </c>
      <c r="S10" s="2">
        <f>'Debt Service to 2072 (MWRA)'!$B8*S$3 * 'Dashboard Helper'!$H$50</f>
        <v>270291.63989918173</v>
      </c>
      <c r="T10" s="2">
        <f>'Debt Service to 2072 (MWRA)'!$B8*T$3 * 'Dashboard Helper'!$H$50</f>
        <v>247679.20567962149</v>
      </c>
      <c r="U10" s="2">
        <f>'Debt Service to 2072 (MWRA)'!$B8*U$3 * 'Dashboard Helper'!$H$50</f>
        <v>131346.94908945251</v>
      </c>
      <c r="V10" s="2">
        <f>'Debt Service to 2072 (MWRA)'!$B8*V$3 * 'Dashboard Helper'!$H$50</f>
        <v>114736.34989277959</v>
      </c>
      <c r="W10" s="2">
        <f>'Debt Service to 2072 (MWRA)'!$B8*W$3 * 'Dashboard Helper'!$H$50</f>
        <v>119431.01769055017</v>
      </c>
      <c r="X10" s="2">
        <f>'Debt Service to 2072 (MWRA)'!$B8*X$3 * 'Dashboard Helper'!$H$50</f>
        <v>126712.112426753</v>
      </c>
      <c r="Y10" s="2">
        <f>'Debt Service to 2072 (MWRA)'!$B8*Y$3 * 'Dashboard Helper'!$H$50</f>
        <v>437903.35761171248</v>
      </c>
      <c r="Z10" s="2">
        <f>'Debt Service to 2072 (MWRA)'!$B8*Z$3 * 'Dashboard Helper'!$H$50</f>
        <v>161218.80999414917</v>
      </c>
      <c r="AA10" s="2">
        <f>'Debt Service to 2072 (MWRA)'!$B8*AA$3 * 'Dashboard Helper'!$H$50</f>
        <v>419561.28006013419</v>
      </c>
      <c r="AB10" s="2">
        <f>'Debt Service to 2072 (MWRA)'!$B8*AB$3 * 'Dashboard Helper'!$H$50</f>
        <v>132083.88359228434</v>
      </c>
      <c r="AC10" s="2">
        <f>'Debt Service to 2072 (MWRA)'!$B8*AC$3 * 'Dashboard Helper'!$H$50</f>
        <v>101504.16077651054</v>
      </c>
      <c r="AD10" s="2">
        <f>'Debt Service to 2072 (MWRA)'!$B8*AD$3 * 'Dashboard Helper'!$H$50</f>
        <v>220914.13052319086</v>
      </c>
      <c r="AE10" s="2">
        <f>'Debt Service to 2072 (MWRA)'!$B8*AE$3 * 'Dashboard Helper'!$H$50</f>
        <v>332317.49162638129</v>
      </c>
      <c r="AF10" s="2">
        <f>'Debt Service to 2072 (MWRA)'!$B8*AF$3 * 'Dashboard Helper'!$H$50</f>
        <v>101874.714785409</v>
      </c>
      <c r="AG10" s="2">
        <f>'Debt Service to 2072 (MWRA)'!$B8*AG$3 * 'Dashboard Helper'!$H$50</f>
        <v>103564.21443776214</v>
      </c>
      <c r="AH10" s="2">
        <f>'Debt Service to 2072 (MWRA)'!$B8*AH$3 * 'Dashboard Helper'!$H$50</f>
        <v>127342.73982742422</v>
      </c>
      <c r="AI10" s="2">
        <f>'Debt Service to 2072 (MWRA)'!$B8*AI$3 * 'Dashboard Helper'!$H$50</f>
        <v>81891.177642136099</v>
      </c>
      <c r="AJ10" s="2">
        <f>'Debt Service to 2072 (MWRA)'!$B8*AJ$3 * 'Dashboard Helper'!$H$50</f>
        <v>276189.82019881834</v>
      </c>
      <c r="AK10" s="2">
        <f>'Debt Service to 2072 (MWRA)'!$B8*AK$3 * 'Dashboard Helper'!$H$50</f>
        <v>129640.80388268374</v>
      </c>
      <c r="AL10" s="2">
        <f>'Debt Service to 2072 (MWRA)'!$B8*AL$3 * 'Dashboard Helper'!$H$50</f>
        <v>118415.09558225152</v>
      </c>
      <c r="AM10" s="2">
        <f>'Debt Service to 2072 (MWRA)'!$B8*AM$3 * 'Dashboard Helper'!$H$50</f>
        <v>60086.663113658295</v>
      </c>
      <c r="AN10" s="2">
        <f>'Debt Service to 2072 (MWRA)'!$B8*AN$3 * 'Dashboard Helper'!$H$50</f>
        <v>257413.72600162961</v>
      </c>
      <c r="AO10" s="2">
        <f>'Debt Service to 2072 (MWRA)'!$B8*AO$3 * 'Dashboard Helper'!$H$50</f>
        <v>58504.934636514095</v>
      </c>
      <c r="AP10" s="2">
        <f>'Debt Service to 2072 (MWRA)'!$B8*AP$3 * 'Dashboard Helper'!$H$50</f>
        <v>88271.408314973974</v>
      </c>
      <c r="AQ10" s="2">
        <f>'Debt Service to 2072 (MWRA)'!$B8*AQ$3 * 'Dashboard Helper'!$H$50</f>
        <v>72797.929110181387</v>
      </c>
      <c r="AR10" s="2">
        <f>'Debt Service to 2072 (MWRA)'!$B8*AR$3 * 'Dashboard Helper'!$H$50</f>
        <v>190354.66290088059</v>
      </c>
      <c r="AS10" s="2">
        <f t="shared" si="0"/>
        <v>9873002.5707439613</v>
      </c>
    </row>
    <row r="11" spans="1:45" x14ac:dyDescent="0.25">
      <c r="A11" t="s">
        <v>71</v>
      </c>
      <c r="B11" s="2">
        <f>'Debt Service to 2072 (MWRA)'!$B9*B$3 * 'Dashboard Helper'!$H$50</f>
        <v>260308.57575509395</v>
      </c>
      <c r="C11" s="2">
        <f>'Debt Service to 2072 (MWRA)'!$B9*C$3 * 'Dashboard Helper'!$H$50</f>
        <v>80135.264833071182</v>
      </c>
      <c r="D11" s="2">
        <f>'Debt Service to 2072 (MWRA)'!$B9*D$3 * 'Dashboard Helper'!$H$50</f>
        <v>106123.3016521027</v>
      </c>
      <c r="E11" s="2">
        <f>'Debt Service to 2072 (MWRA)'!$B9*E$3 * 'Dashboard Helper'!$H$50</f>
        <v>155902.43808000485</v>
      </c>
      <c r="F11" s="2">
        <f>'Debt Service to 2072 (MWRA)'!$B9*F$3 * 'Dashboard Helper'!$H$50</f>
        <v>4222662.0936914207</v>
      </c>
      <c r="G11" s="2">
        <f>'Debt Service to 2072 (MWRA)'!$B9*G$3 * 'Dashboard Helper'!$H$50</f>
        <v>296161.17506542336</v>
      </c>
      <c r="H11" s="2">
        <f>'Debt Service to 2072 (MWRA)'!$B9*H$3 * 'Dashboard Helper'!$H$50</f>
        <v>391706.60754344548</v>
      </c>
      <c r="I11" s="2">
        <f>'Debt Service to 2072 (MWRA)'!$B9*I$3 * 'Dashboard Helper'!$H$50</f>
        <v>170236.63665211652</v>
      </c>
      <c r="J11" s="2">
        <f>'Debt Service to 2072 (MWRA)'!$B9*J$3 * 'Dashboard Helper'!$H$50</f>
        <v>793961.03923831647</v>
      </c>
      <c r="K11" s="2">
        <f>'Debt Service to 2072 (MWRA)'!$B9*K$3 * 'Dashboard Helper'!$H$50</f>
        <v>135709.56514460308</v>
      </c>
      <c r="L11" s="2">
        <f>'Debt Service to 2072 (MWRA)'!$B9*L$3 * 'Dashboard Helper'!$H$50</f>
        <v>255518.3400895737</v>
      </c>
      <c r="M11" s="2">
        <f>'Debt Service to 2072 (MWRA)'!$B9*M$3 * 'Dashboard Helper'!$H$50</f>
        <v>172442.47901538704</v>
      </c>
      <c r="N11" s="2">
        <f>'Debt Service to 2072 (MWRA)'!$B9*N$3 * 'Dashboard Helper'!$H$50</f>
        <v>273507.96761435672</v>
      </c>
      <c r="O11" s="2">
        <f>'Debt Service to 2072 (MWRA)'!$B9*O$3 * 'Dashboard Helper'!$H$50</f>
        <v>397665.54114956514</v>
      </c>
      <c r="P11" s="2">
        <f>'Debt Service to 2072 (MWRA)'!$B9*P$3 * 'Dashboard Helper'!$H$50</f>
        <v>58520.061215260306</v>
      </c>
      <c r="Q11" s="2">
        <f>'Debt Service to 2072 (MWRA)'!$B9*Q$3 * 'Dashboard Helper'!$H$50</f>
        <v>55156.543535973207</v>
      </c>
      <c r="R11" s="2">
        <f>'Debt Service to 2072 (MWRA)'!$B9*R$3 * 'Dashboard Helper'!$H$50</f>
        <v>235416.0362657879</v>
      </c>
      <c r="S11" s="2">
        <f>'Debt Service to 2072 (MWRA)'!$B9*S$3 * 'Dashboard Helper'!$H$50</f>
        <v>404169.0803487036</v>
      </c>
      <c r="T11" s="2">
        <f>'Debt Service to 2072 (MWRA)'!$B9*T$3 * 'Dashboard Helper'!$H$50</f>
        <v>370356.54087699024</v>
      </c>
      <c r="U11" s="2">
        <f>'Debt Service to 2072 (MWRA)'!$B9*U$3 * 'Dashboard Helper'!$H$50</f>
        <v>196404.06059134169</v>
      </c>
      <c r="V11" s="2">
        <f>'Debt Service to 2072 (MWRA)'!$B9*V$3 * 'Dashboard Helper'!$H$50</f>
        <v>171566.10924418084</v>
      </c>
      <c r="W11" s="2">
        <f>'Debt Service to 2072 (MWRA)'!$B9*W$3 * 'Dashboard Helper'!$H$50</f>
        <v>178586.08058726549</v>
      </c>
      <c r="X11" s="2">
        <f>'Debt Service to 2072 (MWRA)'!$B9*X$3 * 'Dashboard Helper'!$H$50</f>
        <v>189473.55518529797</v>
      </c>
      <c r="Y11" s="2">
        <f>'Debt Service to 2072 (MWRA)'!$B9*Y$3 * 'Dashboard Helper'!$H$50</f>
        <v>654800.11662051815</v>
      </c>
      <c r="Z11" s="2">
        <f>'Debt Service to 2072 (MWRA)'!$B9*Z$3 * 'Dashboard Helper'!$H$50</f>
        <v>241071.67426470193</v>
      </c>
      <c r="AA11" s="2">
        <f>'Debt Service to 2072 (MWRA)'!$B9*AA$3 * 'Dashboard Helper'!$H$50</f>
        <v>627373.07293366513</v>
      </c>
      <c r="AB11" s="2">
        <f>'Debt Service to 2072 (MWRA)'!$B9*AB$3 * 'Dashboard Helper'!$H$50</f>
        <v>197506.00418233805</v>
      </c>
      <c r="AC11" s="2">
        <f>'Debt Service to 2072 (MWRA)'!$B9*AC$3 * 'Dashboard Helper'!$H$50</f>
        <v>151779.91937860678</v>
      </c>
      <c r="AD11" s="2">
        <f>'Debt Service to 2072 (MWRA)'!$B9*AD$3 * 'Dashboard Helper'!$H$50</f>
        <v>330334.5268203459</v>
      </c>
      <c r="AE11" s="2">
        <f>'Debt Service to 2072 (MWRA)'!$B9*AE$3 * 'Dashboard Helper'!$H$50</f>
        <v>496916.79337370856</v>
      </c>
      <c r="AF11" s="2">
        <f>'Debt Service to 2072 (MWRA)'!$B9*AF$3 * 'Dashboard Helper'!$H$50</f>
        <v>152334.01151794143</v>
      </c>
      <c r="AG11" s="2">
        <f>'Debt Service to 2072 (MWRA)'!$B9*AG$3 * 'Dashboard Helper'!$H$50</f>
        <v>154860.33279445491</v>
      </c>
      <c r="AH11" s="2">
        <f>'Debt Service to 2072 (MWRA)'!$B9*AH$3 * 'Dashboard Helper'!$H$50</f>
        <v>190416.53698328126</v>
      </c>
      <c r="AI11" s="2">
        <f>'Debt Service to 2072 (MWRA)'!$B9*AI$3 * 'Dashboard Helper'!$H$50</f>
        <v>122452.48121118327</v>
      </c>
      <c r="AJ11" s="2">
        <f>'Debt Service to 2072 (MWRA)'!$B9*AJ$3 * 'Dashboard Helper'!$H$50</f>
        <v>412988.67280196678</v>
      </c>
      <c r="AK11" s="2">
        <f>'Debt Service to 2072 (MWRA)'!$B9*AK$3 * 'Dashboard Helper'!$H$50</f>
        <v>193852.8490946847</v>
      </c>
      <c r="AL11" s="2">
        <f>'Debt Service to 2072 (MWRA)'!$B9*AL$3 * 'Dashboard Helper'!$H$50</f>
        <v>177066.96477454508</v>
      </c>
      <c r="AM11" s="2">
        <f>'Debt Service to 2072 (MWRA)'!$B9*AM$3 * 'Dashboard Helper'!$H$50</f>
        <v>89848.030005397013</v>
      </c>
      <c r="AN11" s="2">
        <f>'Debt Service to 2072 (MWRA)'!$B9*AN$3 * 'Dashboard Helper'!$H$50</f>
        <v>384912.64082758175</v>
      </c>
      <c r="AO11" s="2">
        <f>'Debt Service to 2072 (MWRA)'!$B9*AO$3 * 'Dashboard Helper'!$H$50</f>
        <v>87482.859761111322</v>
      </c>
      <c r="AP11" s="2">
        <f>'Debt Service to 2072 (MWRA)'!$B9*AP$3 * 'Dashboard Helper'!$H$50</f>
        <v>131992.88713870407</v>
      </c>
      <c r="AQ11" s="2">
        <f>'Debt Service to 2072 (MWRA)'!$B9*AQ$3 * 'Dashboard Helper'!$H$50</f>
        <v>108855.27969243417</v>
      </c>
      <c r="AR11" s="2">
        <f>'Debt Service to 2072 (MWRA)'!$B9*AR$3 * 'Dashboard Helper'!$H$50</f>
        <v>284638.72975661838</v>
      </c>
      <c r="AS11" s="2">
        <f t="shared" si="0"/>
        <v>14763173.477309069</v>
      </c>
    </row>
    <row r="12" spans="1:45" x14ac:dyDescent="0.25">
      <c r="A12" t="s">
        <v>72</v>
      </c>
      <c r="B12" s="2">
        <f>'Debt Service to 2072 (MWRA)'!$B10*B$3 * 'Dashboard Helper'!$H$50</f>
        <v>393297.79265733942</v>
      </c>
      <c r="C12" s="2">
        <f>'Debt Service to 2072 (MWRA)'!$B10*C$3 * 'Dashboard Helper'!$H$50</f>
        <v>121075.62219736612</v>
      </c>
      <c r="D12" s="2">
        <f>'Debt Service to 2072 (MWRA)'!$B10*D$3 * 'Dashboard Helper'!$H$50</f>
        <v>160340.70398260478</v>
      </c>
      <c r="E12" s="2">
        <f>'Debt Service to 2072 (MWRA)'!$B10*E$3 * 'Dashboard Helper'!$H$50</f>
        <v>235551.53566838856</v>
      </c>
      <c r="F12" s="2">
        <f>'Debt Service to 2072 (MWRA)'!$B10*F$3 * 'Dashboard Helper'!$H$50</f>
        <v>6379980.6662887316</v>
      </c>
      <c r="G12" s="2">
        <f>'Debt Service to 2072 (MWRA)'!$B10*G$3 * 'Dashboard Helper'!$H$50</f>
        <v>447467.14965557755</v>
      </c>
      <c r="H12" s="2">
        <f>'Debt Service to 2072 (MWRA)'!$B10*H$3 * 'Dashboard Helper'!$H$50</f>
        <v>591825.85002913466</v>
      </c>
      <c r="I12" s="2">
        <f>'Debt Service to 2072 (MWRA)'!$B10*I$3 * 'Dashboard Helper'!$H$50</f>
        <v>257208.94223507631</v>
      </c>
      <c r="J12" s="2">
        <f>'Debt Service to 2072 (MWRA)'!$B10*J$3 * 'Dashboard Helper'!$H$50</f>
        <v>1199588.3089235735</v>
      </c>
      <c r="K12" s="2">
        <f>'Debt Service to 2072 (MWRA)'!$B10*K$3 * 'Dashboard Helper'!$H$50</f>
        <v>205042.31279754644</v>
      </c>
      <c r="L12" s="2">
        <f>'Debt Service to 2072 (MWRA)'!$B10*L$3 * 'Dashboard Helper'!$H$50</f>
        <v>386060.27038942114</v>
      </c>
      <c r="M12" s="2">
        <f>'Debt Service to 2072 (MWRA)'!$B10*M$3 * 'Dashboard Helper'!$H$50</f>
        <v>260541.72883232066</v>
      </c>
      <c r="N12" s="2">
        <f>'Debt Service to 2072 (MWRA)'!$B10*N$3 * 'Dashboard Helper'!$H$50</f>
        <v>413240.63037449325</v>
      </c>
      <c r="O12" s="2">
        <f>'Debt Service to 2072 (MWRA)'!$B10*O$3 * 'Dashboard Helper'!$H$50</f>
        <v>600829.14708563825</v>
      </c>
      <c r="P12" s="2">
        <f>'Debt Service to 2072 (MWRA)'!$B10*P$3 * 'Dashboard Helper'!$H$50</f>
        <v>88417.41320035579</v>
      </c>
      <c r="Q12" s="2">
        <f>'Debt Service to 2072 (MWRA)'!$B10*Q$3 * 'Dashboard Helper'!$H$50</f>
        <v>83335.50579492269</v>
      </c>
      <c r="R12" s="2">
        <f>'Debt Service to 2072 (MWRA)'!$B10*R$3 * 'Dashboard Helper'!$H$50</f>
        <v>355687.88754230156</v>
      </c>
      <c r="S12" s="2">
        <f>'Debt Service to 2072 (MWRA)'!$B10*S$3 * 'Dashboard Helper'!$H$50</f>
        <v>610655.28363938781</v>
      </c>
      <c r="T12" s="2">
        <f>'Debt Service to 2072 (MWRA)'!$B10*T$3 * 'Dashboard Helper'!$H$50</f>
        <v>559568.23397232057</v>
      </c>
      <c r="U12" s="2">
        <f>'Debt Service to 2072 (MWRA)'!$B10*U$3 * 'Dashboard Helper'!$H$50</f>
        <v>296745.05834255606</v>
      </c>
      <c r="V12" s="2">
        <f>'Debt Service to 2072 (MWRA)'!$B10*V$3 * 'Dashboard Helper'!$H$50</f>
        <v>259217.62994096763</v>
      </c>
      <c r="W12" s="2">
        <f>'Debt Service to 2072 (MWRA)'!$B10*W$3 * 'Dashboard Helper'!$H$50</f>
        <v>269824.03899124241</v>
      </c>
      <c r="X12" s="2">
        <f>'Debt Service to 2072 (MWRA)'!$B10*X$3 * 'Dashboard Helper'!$H$50</f>
        <v>286273.82253985544</v>
      </c>
      <c r="Y12" s="2">
        <f>'Debt Service to 2072 (MWRA)'!$B10*Y$3 * 'Dashboard Helper'!$H$50</f>
        <v>989331.37239747134</v>
      </c>
      <c r="Z12" s="2">
        <f>'Debt Service to 2072 (MWRA)'!$B10*Z$3 * 'Dashboard Helper'!$H$50</f>
        <v>364232.93810235144</v>
      </c>
      <c r="AA12" s="2">
        <f>'Debt Service to 2072 (MWRA)'!$B10*AA$3 * 'Dashboard Helper'!$H$50</f>
        <v>947892.10859348334</v>
      </c>
      <c r="AB12" s="2">
        <f>'Debt Service to 2072 (MWRA)'!$B10*AB$3 * 'Dashboard Helper'!$H$50</f>
        <v>298409.97460862447</v>
      </c>
      <c r="AC12" s="2">
        <f>'Debt Service to 2072 (MWRA)'!$B10*AC$3 * 'Dashboard Helper'!$H$50</f>
        <v>229322.86071695748</v>
      </c>
      <c r="AD12" s="2">
        <f>'Debt Service to 2072 (MWRA)'!$B10*AD$3 * 'Dashboard Helper'!$H$50</f>
        <v>499099.34722696635</v>
      </c>
      <c r="AE12" s="2">
        <f>'Debt Service to 2072 (MWRA)'!$B10*AE$3 * 'Dashboard Helper'!$H$50</f>
        <v>750786.93585613964</v>
      </c>
      <c r="AF12" s="2">
        <f>'Debt Service to 2072 (MWRA)'!$B10*AF$3 * 'Dashboard Helper'!$H$50</f>
        <v>230160.03334831222</v>
      </c>
      <c r="AG12" s="2">
        <f>'Debt Service to 2072 (MWRA)'!$B10*AG$3 * 'Dashboard Helper'!$H$50</f>
        <v>233977.02853840089</v>
      </c>
      <c r="AH12" s="2">
        <f>'Debt Service to 2072 (MWRA)'!$B10*AH$3 * 'Dashboard Helper'!$H$50</f>
        <v>287698.56491949869</v>
      </c>
      <c r="AI12" s="2">
        <f>'Debt Service to 2072 (MWRA)'!$B10*AI$3 * 'Dashboard Helper'!$H$50</f>
        <v>185012.30866509498</v>
      </c>
      <c r="AJ12" s="2">
        <f>'Debt Service to 2072 (MWRA)'!$B10*AJ$3 * 'Dashboard Helper'!$H$50</f>
        <v>623980.72339466214</v>
      </c>
      <c r="AK12" s="2">
        <f>'Debt Service to 2072 (MWRA)'!$B10*AK$3 * 'Dashboard Helper'!$H$50</f>
        <v>292890.45675163018</v>
      </c>
      <c r="AL12" s="2">
        <f>'Debt Service to 2072 (MWRA)'!$B10*AL$3 * 'Dashboard Helper'!$H$50</f>
        <v>267528.82111683814</v>
      </c>
      <c r="AM12" s="2">
        <f>'Debt Service to 2072 (MWRA)'!$B10*AM$3 * 'Dashboard Helper'!$H$50</f>
        <v>135750.54826076562</v>
      </c>
      <c r="AN12" s="2">
        <f>'Debt Service to 2072 (MWRA)'!$B10*AN$3 * 'Dashboard Helper'!$H$50</f>
        <v>581560.90925649332</v>
      </c>
      <c r="AO12" s="2">
        <f>'Debt Service to 2072 (MWRA)'!$B10*AO$3 * 'Dashboard Helper'!$H$50</f>
        <v>132177.03465815747</v>
      </c>
      <c r="AP12" s="2">
        <f>'Debt Service to 2072 (MWRA)'!$B10*AP$3 * 'Dashboard Helper'!$H$50</f>
        <v>199426.81875745219</v>
      </c>
      <c r="AQ12" s="2">
        <f>'Debt Service to 2072 (MWRA)'!$B10*AQ$3 * 'Dashboard Helper'!$H$50</f>
        <v>164468.42405380827</v>
      </c>
      <c r="AR12" s="2">
        <f>'Debt Service to 2072 (MWRA)'!$B10*AR$3 * 'Dashboard Helper'!$H$50</f>
        <v>430057.99479841482</v>
      </c>
      <c r="AS12" s="2">
        <f t="shared" si="0"/>
        <v>22305540.739102647</v>
      </c>
    </row>
    <row r="13" spans="1:45" x14ac:dyDescent="0.25">
      <c r="A13" t="s">
        <v>73</v>
      </c>
      <c r="B13" s="2">
        <f>'Debt Service to 2072 (MWRA)'!$B11*B$3 * 'Dashboard Helper'!$H$50</f>
        <v>596003.99380481162</v>
      </c>
      <c r="C13" s="2">
        <f>'Debt Service to 2072 (MWRA)'!$B11*C$3 * 'Dashboard Helper'!$H$50</f>
        <v>183478.15759267035</v>
      </c>
      <c r="D13" s="2">
        <f>'Debt Service to 2072 (MWRA)'!$B11*D$3 * 'Dashboard Helper'!$H$50</f>
        <v>242980.5143258645</v>
      </c>
      <c r="E13" s="2">
        <f>'Debt Service to 2072 (MWRA)'!$B11*E$3 * 'Dashboard Helper'!$H$50</f>
        <v>356955.10787554964</v>
      </c>
      <c r="F13" s="2">
        <f>'Debt Service to 2072 (MWRA)'!$B11*F$3 * 'Dashboard Helper'!$H$50</f>
        <v>9668231.1177334506</v>
      </c>
      <c r="G13" s="2">
        <f>'Debt Service to 2072 (MWRA)'!$B11*G$3 * 'Dashboard Helper'!$H$50</f>
        <v>678092.3088564981</v>
      </c>
      <c r="H13" s="2">
        <f>'Debt Service to 2072 (MWRA)'!$B11*H$3 * 'Dashboard Helper'!$H$50</f>
        <v>896853.67383083224</v>
      </c>
      <c r="I13" s="2">
        <f>'Debt Service to 2072 (MWRA)'!$B11*I$3 * 'Dashboard Helper'!$H$50</f>
        <v>389774.77035569598</v>
      </c>
      <c r="J13" s="2">
        <f>'Debt Service to 2072 (MWRA)'!$B11*J$3 * 'Dashboard Helper'!$H$50</f>
        <v>1817857.7057586443</v>
      </c>
      <c r="K13" s="2">
        <f>'Debt Service to 2072 (MWRA)'!$B11*K$3 * 'Dashboard Helper'!$H$50</f>
        <v>310721.39129136968</v>
      </c>
      <c r="L13" s="2">
        <f>'Debt Service to 2072 (MWRA)'!$B11*L$3 * 'Dashboard Helper'!$H$50</f>
        <v>585036.24301275797</v>
      </c>
      <c r="M13" s="2">
        <f>'Debt Service to 2072 (MWRA)'!$B11*M$3 * 'Dashboard Helper'!$H$50</f>
        <v>394825.27956154698</v>
      </c>
      <c r="N13" s="2">
        <f>'Debt Service to 2072 (MWRA)'!$B11*N$3 * 'Dashboard Helper'!$H$50</f>
        <v>626225.39638863096</v>
      </c>
      <c r="O13" s="2">
        <f>'Debt Service to 2072 (MWRA)'!$B11*O$3 * 'Dashboard Helper'!$H$50</f>
        <v>910497.28206679912</v>
      </c>
      <c r="P13" s="2">
        <f>'Debt Service to 2072 (MWRA)'!$B11*P$3 * 'Dashboard Helper'!$H$50</f>
        <v>133987.86459809775</v>
      </c>
      <c r="Q13" s="2">
        <f>'Debt Service to 2072 (MWRA)'!$B11*Q$3 * 'Dashboard Helper'!$H$50</f>
        <v>126286.7354121955</v>
      </c>
      <c r="R13" s="2">
        <f>'Debt Service to 2072 (MWRA)'!$B11*R$3 * 'Dashboard Helper'!$H$50</f>
        <v>539009.8939810372</v>
      </c>
      <c r="S13" s="2">
        <f>'Debt Service to 2072 (MWRA)'!$B11*S$3 * 'Dashboard Helper'!$H$50</f>
        <v>925387.8223623269</v>
      </c>
      <c r="T13" s="2">
        <f>'Debt Service to 2072 (MWRA)'!$B11*T$3 * 'Dashboard Helper'!$H$50</f>
        <v>847970.43990626838</v>
      </c>
      <c r="U13" s="2">
        <f>'Debt Service to 2072 (MWRA)'!$B11*U$3 * 'Dashboard Helper'!$H$50</f>
        <v>449687.85285834438</v>
      </c>
      <c r="V13" s="2">
        <f>'Debt Service to 2072 (MWRA)'!$B11*V$3 * 'Dashboard Helper'!$H$50</f>
        <v>392818.73835492873</v>
      </c>
      <c r="W13" s="2">
        <f>'Debt Service to 2072 (MWRA)'!$B11*W$3 * 'Dashboard Helper'!$H$50</f>
        <v>408891.7046209735</v>
      </c>
      <c r="X13" s="2">
        <f>'Debt Service to 2072 (MWRA)'!$B11*X$3 * 'Dashboard Helper'!$H$50</f>
        <v>433819.7283099849</v>
      </c>
      <c r="Y13" s="2">
        <f>'Debt Service to 2072 (MWRA)'!$B11*Y$3 * 'Dashboard Helper'!$H$50</f>
        <v>1499234.0667902422</v>
      </c>
      <c r="Z13" s="2">
        <f>'Debt Service to 2072 (MWRA)'!$B11*Z$3 * 'Dashboard Helper'!$H$50</f>
        <v>551959.07487179025</v>
      </c>
      <c r="AA13" s="2">
        <f>'Debt Service to 2072 (MWRA)'!$B11*AA$3 * 'Dashboard Helper'!$H$50</f>
        <v>1436436.951757801</v>
      </c>
      <c r="AB13" s="2">
        <f>'Debt Service to 2072 (MWRA)'!$B11*AB$3 * 'Dashboard Helper'!$H$50</f>
        <v>452210.8691641895</v>
      </c>
      <c r="AC13" s="2">
        <f>'Debt Service to 2072 (MWRA)'!$B11*AC$3 * 'Dashboard Helper'!$H$50</f>
        <v>347516.16563770367</v>
      </c>
      <c r="AD13" s="2">
        <f>'Debt Service to 2072 (MWRA)'!$B11*AD$3 * 'Dashboard Helper'!$H$50</f>
        <v>756335.809165888</v>
      </c>
      <c r="AE13" s="2">
        <f>'Debt Service to 2072 (MWRA)'!$B11*AE$3 * 'Dashboard Helper'!$H$50</f>
        <v>1137743.5129838018</v>
      </c>
      <c r="AF13" s="2">
        <f>'Debt Service to 2072 (MWRA)'!$B11*AF$3 * 'Dashboard Helper'!$H$50</f>
        <v>348784.81814760028</v>
      </c>
      <c r="AG13" s="2">
        <f>'Debt Service to 2072 (MWRA)'!$B11*AG$3 * 'Dashboard Helper'!$H$50</f>
        <v>354569.09769378288</v>
      </c>
      <c r="AH13" s="2">
        <f>'Debt Service to 2072 (MWRA)'!$B11*AH$3 * 'Dashboard Helper'!$H$50</f>
        <v>435978.78479152021</v>
      </c>
      <c r="AI13" s="2">
        <f>'Debt Service to 2072 (MWRA)'!$B11*AI$3 * 'Dashboard Helper'!$H$50</f>
        <v>280367.89660682442</v>
      </c>
      <c r="AJ13" s="2">
        <f>'Debt Service to 2072 (MWRA)'!$B11*AJ$3 * 'Dashboard Helper'!$H$50</f>
        <v>945581.21134548937</v>
      </c>
      <c r="AK13" s="2">
        <f>'Debt Service to 2072 (MWRA)'!$B11*AK$3 * 'Dashboard Helper'!$H$50</f>
        <v>443846.58452272532</v>
      </c>
      <c r="AL13" s="2">
        <f>'Debt Service to 2072 (MWRA)'!$B11*AL$3 * 'Dashboard Helper'!$H$50</f>
        <v>405413.52842640493</v>
      </c>
      <c r="AM13" s="2">
        <f>'Debt Service to 2072 (MWRA)'!$B11*AM$3 * 'Dashboard Helper'!$H$50</f>
        <v>205716.55990731707</v>
      </c>
      <c r="AN13" s="2">
        <f>'Debt Service to 2072 (MWRA)'!$B11*AN$3 * 'Dashboard Helper'!$H$50</f>
        <v>881298.16904315504</v>
      </c>
      <c r="AO13" s="2">
        <f>'Debt Service to 2072 (MWRA)'!$B11*AO$3 * 'Dashboard Helper'!$H$50</f>
        <v>200301.25267998697</v>
      </c>
      <c r="AP13" s="2">
        <f>'Debt Service to 2072 (MWRA)'!$B11*AP$3 * 'Dashboard Helper'!$H$50</f>
        <v>302211.6642154305</v>
      </c>
      <c r="AQ13" s="2">
        <f>'Debt Service to 2072 (MWRA)'!$B11*AQ$3 * 'Dashboard Helper'!$H$50</f>
        <v>249235.66676677568</v>
      </c>
      <c r="AR13" s="2">
        <f>'Debt Service to 2072 (MWRA)'!$B11*AR$3 * 'Dashboard Helper'!$H$50</f>
        <v>651710.45262097265</v>
      </c>
      <c r="AS13" s="2">
        <f t="shared" si="0"/>
        <v>33801845.859998688</v>
      </c>
    </row>
    <row r="14" spans="1:45" x14ac:dyDescent="0.25">
      <c r="A14" t="s">
        <v>74</v>
      </c>
      <c r="B14" s="2">
        <f>'Debt Service to 2072 (MWRA)'!$B12*B$3 * 'Dashboard Helper'!$H$50</f>
        <v>824557.51735220489</v>
      </c>
      <c r="C14" s="2">
        <f>'Debt Service to 2072 (MWRA)'!$B12*C$3 * 'Dashboard Helper'!$H$50</f>
        <v>253837.71868232655</v>
      </c>
      <c r="D14" s="2">
        <f>'Debt Service to 2072 (MWRA)'!$B12*D$3 * 'Dashboard Helper'!$H$50</f>
        <v>336157.83071935375</v>
      </c>
      <c r="E14" s="2">
        <f>'Debt Service to 2072 (MWRA)'!$B12*E$3 * 'Dashboard Helper'!$H$50</f>
        <v>493839.00211320276</v>
      </c>
      <c r="F14" s="2">
        <f>'Debt Service to 2072 (MWRA)'!$B12*F$3 * 'Dashboard Helper'!$H$50</f>
        <v>13375770.515786882</v>
      </c>
      <c r="G14" s="2">
        <f>'Debt Service to 2072 (MWRA)'!$B12*G$3 * 'Dashboard Helper'!$H$50</f>
        <v>938124.77187770256</v>
      </c>
      <c r="H14" s="2">
        <f>'Debt Service to 2072 (MWRA)'!$B12*H$3 * 'Dashboard Helper'!$H$50</f>
        <v>1240775.9786998006</v>
      </c>
      <c r="I14" s="2">
        <f>'Debt Service to 2072 (MWRA)'!$B12*I$3 * 'Dashboard Helper'!$H$50</f>
        <v>539244.23378322634</v>
      </c>
      <c r="J14" s="2">
        <f>'Debt Service to 2072 (MWRA)'!$B12*J$3 * 'Dashboard Helper'!$H$50</f>
        <v>2514963.4102130099</v>
      </c>
      <c r="K14" s="2">
        <f>'Debt Service to 2072 (MWRA)'!$B12*K$3 * 'Dashboard Helper'!$H$50</f>
        <v>429875.74186514853</v>
      </c>
      <c r="L14" s="2">
        <f>'Debt Service to 2072 (MWRA)'!$B12*L$3 * 'Dashboard Helper'!$H$50</f>
        <v>809383.89191003179</v>
      </c>
      <c r="M14" s="2">
        <f>'Debt Service to 2072 (MWRA)'!$B12*M$3 * 'Dashboard Helper'!$H$50</f>
        <v>546231.49456575187</v>
      </c>
      <c r="N14" s="2">
        <f>'Debt Service to 2072 (MWRA)'!$B12*N$3 * 'Dashboard Helper'!$H$50</f>
        <v>866368.11752341187</v>
      </c>
      <c r="O14" s="2">
        <f>'Debt Service to 2072 (MWRA)'!$B12*O$3 * 'Dashboard Helper'!$H$50</f>
        <v>1259651.5900240755</v>
      </c>
      <c r="P14" s="2">
        <f>'Debt Service to 2072 (MWRA)'!$B12*P$3 * 'Dashboard Helper'!$H$50</f>
        <v>185369.06151087428</v>
      </c>
      <c r="Q14" s="2">
        <f>'Debt Service to 2072 (MWRA)'!$B12*Q$3 * 'Dashboard Helper'!$H$50</f>
        <v>174714.73028433594</v>
      </c>
      <c r="R14" s="2">
        <f>'Debt Service to 2072 (MWRA)'!$B12*R$3 * 'Dashboard Helper'!$H$50</f>
        <v>745707.51979697729</v>
      </c>
      <c r="S14" s="2">
        <f>'Debt Service to 2072 (MWRA)'!$B12*S$3 * 'Dashboard Helper'!$H$50</f>
        <v>1280252.3025457002</v>
      </c>
      <c r="T14" s="2">
        <f>'Debt Service to 2072 (MWRA)'!$B12*T$3 * 'Dashboard Helper'!$H$50</f>
        <v>1173147.1734837976</v>
      </c>
      <c r="U14" s="2">
        <f>'Debt Service to 2072 (MWRA)'!$B12*U$3 * 'Dashboard Helper'!$H$50</f>
        <v>622132.57526887162</v>
      </c>
      <c r="V14" s="2">
        <f>'Debt Service to 2072 (MWRA)'!$B12*V$3 * 'Dashboard Helper'!$H$50</f>
        <v>543455.4919667897</v>
      </c>
      <c r="W14" s="2">
        <f>'Debt Service to 2072 (MWRA)'!$B12*W$3 * 'Dashboard Helper'!$H$50</f>
        <v>565692.06302768085</v>
      </c>
      <c r="X14" s="2">
        <f>'Debt Service to 2072 (MWRA)'!$B12*X$3 * 'Dashboard Helper'!$H$50</f>
        <v>600179.39790993615</v>
      </c>
      <c r="Y14" s="2">
        <f>'Debt Service to 2072 (MWRA)'!$B12*Y$3 * 'Dashboard Helper'!$H$50</f>
        <v>2074155.0944157979</v>
      </c>
      <c r="Z14" s="2">
        <f>'Debt Service to 2072 (MWRA)'!$B12*Z$3 * 'Dashboard Helper'!$H$50</f>
        <v>763622.40721050161</v>
      </c>
      <c r="AA14" s="2">
        <f>'Debt Service to 2072 (MWRA)'!$B12*AA$3 * 'Dashboard Helper'!$H$50</f>
        <v>1987276.7617095443</v>
      </c>
      <c r="AB14" s="2">
        <f>'Debt Service to 2072 (MWRA)'!$B12*AB$3 * 'Dashboard Helper'!$H$50</f>
        <v>625623.10902873112</v>
      </c>
      <c r="AC14" s="2">
        <f>'Debt Service to 2072 (MWRA)'!$B12*AC$3 * 'Dashboard Helper'!$H$50</f>
        <v>480780.4473736888</v>
      </c>
      <c r="AD14" s="2">
        <f>'Debt Service to 2072 (MWRA)'!$B12*AD$3 * 'Dashboard Helper'!$H$50</f>
        <v>1046372.815573171</v>
      </c>
      <c r="AE14" s="2">
        <f>'Debt Service to 2072 (MWRA)'!$B12*AE$3 * 'Dashboard Helper'!$H$50</f>
        <v>1574041.4094552766</v>
      </c>
      <c r="AF14" s="2">
        <f>'Debt Service to 2072 (MWRA)'!$B12*AF$3 * 'Dashboard Helper'!$H$50</f>
        <v>482535.59830357594</v>
      </c>
      <c r="AG14" s="2">
        <f>'Debt Service to 2072 (MWRA)'!$B12*AG$3 * 'Dashboard Helper'!$H$50</f>
        <v>490538.01310590596</v>
      </c>
      <c r="AH14" s="2">
        <f>'Debt Service to 2072 (MWRA)'!$B12*AH$3 * 'Dashboard Helper'!$H$50</f>
        <v>603166.40180712985</v>
      </c>
      <c r="AI14" s="2">
        <f>'Debt Service to 2072 (MWRA)'!$B12*AI$3 * 'Dashboard Helper'!$H$50</f>
        <v>387882.39537719084</v>
      </c>
      <c r="AJ14" s="2">
        <f>'Debt Service to 2072 (MWRA)'!$B12*AJ$3 * 'Dashboard Helper'!$H$50</f>
        <v>1308189.3815920814</v>
      </c>
      <c r="AK14" s="2">
        <f>'Debt Service to 2072 (MWRA)'!$B12*AK$3 * 'Dashboard Helper'!$H$50</f>
        <v>614051.31781578227</v>
      </c>
      <c r="AL14" s="2">
        <f>'Debt Service to 2072 (MWRA)'!$B12*AL$3 * 'Dashboard Helper'!$H$50</f>
        <v>560880.08801120752</v>
      </c>
      <c r="AM14" s="2">
        <f>'Debt Service to 2072 (MWRA)'!$B12*AM$3 * 'Dashboard Helper'!$H$50</f>
        <v>284604.02560819901</v>
      </c>
      <c r="AN14" s="2">
        <f>'Debt Service to 2072 (MWRA)'!$B12*AN$3 * 'Dashboard Helper'!$H$50</f>
        <v>1219255.3034321649</v>
      </c>
      <c r="AO14" s="2">
        <f>'Debt Service to 2072 (MWRA)'!$B12*AO$3 * 'Dashboard Helper'!$H$50</f>
        <v>277112.07533692429</v>
      </c>
      <c r="AP14" s="2">
        <f>'Debt Service to 2072 (MWRA)'!$B12*AP$3 * 'Dashboard Helper'!$H$50</f>
        <v>418102.73446248466</v>
      </c>
      <c r="AQ14" s="2">
        <f>'Debt Service to 2072 (MWRA)'!$B12*AQ$3 * 'Dashboard Helper'!$H$50</f>
        <v>344811.68710446125</v>
      </c>
      <c r="AR14" s="2">
        <f>'Debt Service to 2072 (MWRA)'!$B12*AR$3 * 'Dashboard Helper'!$H$50</f>
        <v>901626.09383724676</v>
      </c>
      <c r="AS14" s="2">
        <f t="shared" si="0"/>
        <v>46764059.291472159</v>
      </c>
    </row>
    <row r="15" spans="1:45" x14ac:dyDescent="0.25">
      <c r="A15" t="s">
        <v>75</v>
      </c>
      <c r="B15" s="2">
        <f>'Debt Service to 2072 (MWRA)'!$B13*B$3 * 'Dashboard Helper'!$H$50</f>
        <v>1000987.4809781534</v>
      </c>
      <c r="C15" s="2">
        <f>'Debt Service to 2072 (MWRA)'!$B13*C$3 * 'Dashboard Helper'!$H$50</f>
        <v>308151.18806627876</v>
      </c>
      <c r="D15" s="2">
        <f>'Debt Service to 2072 (MWRA)'!$B13*D$3 * 'Dashboard Helper'!$H$50</f>
        <v>408085.27373975405</v>
      </c>
      <c r="E15" s="2">
        <f>'Debt Service to 2072 (MWRA)'!$B13*E$3 * 'Dashboard Helper'!$H$50</f>
        <v>599505.36903893284</v>
      </c>
      <c r="F15" s="2">
        <f>'Debt Service to 2072 (MWRA)'!$B13*F$3 * 'Dashboard Helper'!$H$50</f>
        <v>16237774.264351705</v>
      </c>
      <c r="G15" s="2">
        <f>'Debt Service to 2072 (MWRA)'!$B13*G$3 * 'Dashboard Helper'!$H$50</f>
        <v>1138854.637164088</v>
      </c>
      <c r="H15" s="2">
        <f>'Debt Service to 2072 (MWRA)'!$B13*H$3 * 'Dashboard Helper'!$H$50</f>
        <v>1506263.8994126143</v>
      </c>
      <c r="I15" s="2">
        <f>'Debt Service to 2072 (MWRA)'!$B13*I$3 * 'Dashboard Helper'!$H$50</f>
        <v>654625.92462922609</v>
      </c>
      <c r="J15" s="2">
        <f>'Debt Service to 2072 (MWRA)'!$B13*J$3 * 'Dashboard Helper'!$H$50</f>
        <v>3053088.2755460157</v>
      </c>
      <c r="K15" s="2">
        <f>'Debt Service to 2072 (MWRA)'!$B13*K$3 * 'Dashboard Helper'!$H$50</f>
        <v>521855.937187957</v>
      </c>
      <c r="L15" s="2">
        <f>'Debt Service to 2072 (MWRA)'!$B13*L$3 * 'Dashboard Helper'!$H$50</f>
        <v>982567.16609528125</v>
      </c>
      <c r="M15" s="2">
        <f>'Debt Service to 2072 (MWRA)'!$B13*M$3 * 'Dashboard Helper'!$H$50</f>
        <v>663108.24444615911</v>
      </c>
      <c r="N15" s="2">
        <f>'Debt Service to 2072 (MWRA)'!$B13*N$3 * 'Dashboard Helper'!$H$50</f>
        <v>1051744.2644199622</v>
      </c>
      <c r="O15" s="2">
        <f>'Debt Service to 2072 (MWRA)'!$B13*O$3 * 'Dashboard Helper'!$H$50</f>
        <v>1529178.3113654407</v>
      </c>
      <c r="P15" s="2">
        <f>'Debt Service to 2072 (MWRA)'!$B13*P$3 * 'Dashboard Helper'!$H$50</f>
        <v>225032.34283630567</v>
      </c>
      <c r="Q15" s="2">
        <f>'Debt Service to 2072 (MWRA)'!$B13*Q$3 * 'Dashboard Helper'!$H$50</f>
        <v>212098.31221803397</v>
      </c>
      <c r="R15" s="2">
        <f>'Debt Service to 2072 (MWRA)'!$B13*R$3 * 'Dashboard Helper'!$H$50</f>
        <v>905266.007621884</v>
      </c>
      <c r="S15" s="2">
        <f>'Debt Service to 2072 (MWRA)'!$B13*S$3 * 'Dashboard Helper'!$H$50</f>
        <v>1554186.9431460281</v>
      </c>
      <c r="T15" s="2">
        <f>'Debt Service to 2072 (MWRA)'!$B13*T$3 * 'Dashboard Helper'!$H$50</f>
        <v>1424164.6086413518</v>
      </c>
      <c r="U15" s="2">
        <f>'Debt Service to 2072 (MWRA)'!$B13*U$3 * 'Dashboard Helper'!$H$50</f>
        <v>755249.82338719803</v>
      </c>
      <c r="V15" s="2">
        <f>'Debt Service to 2072 (MWRA)'!$B13*V$3 * 'Dashboard Helper'!$H$50</f>
        <v>659738.26261924289</v>
      </c>
      <c r="W15" s="2">
        <f>'Debt Service to 2072 (MWRA)'!$B13*W$3 * 'Dashboard Helper'!$H$50</f>
        <v>686732.77638380008</v>
      </c>
      <c r="X15" s="2">
        <f>'Debt Service to 2072 (MWRA)'!$B13*X$3 * 'Dashboard Helper'!$H$50</f>
        <v>728599.34086591494</v>
      </c>
      <c r="Y15" s="2">
        <f>'Debt Service to 2072 (MWRA)'!$B13*Y$3 * 'Dashboard Helper'!$H$50</f>
        <v>2517960.5296478495</v>
      </c>
      <c r="Z15" s="2">
        <f>'Debt Service to 2072 (MWRA)'!$B13*Z$3 * 'Dashboard Helper'!$H$50</f>
        <v>927014.13027760293</v>
      </c>
      <c r="AA15" s="2">
        <f>'Debt Service to 2072 (MWRA)'!$B13*AA$3 * 'Dashboard Helper'!$H$50</f>
        <v>2412492.9041916272</v>
      </c>
      <c r="AB15" s="2">
        <f>'Debt Service to 2072 (MWRA)'!$B13*AB$3 * 'Dashboard Helper'!$H$50</f>
        <v>759487.22408032452</v>
      </c>
      <c r="AC15" s="2">
        <f>'Debt Service to 2072 (MWRA)'!$B13*AC$3 * 'Dashboard Helper'!$H$50</f>
        <v>583652.68497645995</v>
      </c>
      <c r="AD15" s="2">
        <f>'Debt Service to 2072 (MWRA)'!$B13*AD$3 * 'Dashboard Helper'!$H$50</f>
        <v>1270264.4349032273</v>
      </c>
      <c r="AE15" s="2">
        <f>'Debt Service to 2072 (MWRA)'!$B13*AE$3 * 'Dashboard Helper'!$H$50</f>
        <v>1910837.8885022439</v>
      </c>
      <c r="AF15" s="2">
        <f>'Debt Service to 2072 (MWRA)'!$B13*AF$3 * 'Dashboard Helper'!$H$50</f>
        <v>585783.38425585756</v>
      </c>
      <c r="AG15" s="2">
        <f>'Debt Service to 2072 (MWRA)'!$B13*AG$3 * 'Dashboard Helper'!$H$50</f>
        <v>595498.0698492279</v>
      </c>
      <c r="AH15" s="2">
        <f>'Debt Service to 2072 (MWRA)'!$B13*AH$3 * 'Dashboard Helper'!$H$50</f>
        <v>732225.47178316768</v>
      </c>
      <c r="AI15" s="2">
        <f>'Debt Service to 2072 (MWRA)'!$B13*AI$3 * 'Dashboard Helper'!$H$50</f>
        <v>470877.30533483351</v>
      </c>
      <c r="AJ15" s="2">
        <f>'Debt Service to 2072 (MWRA)'!$B13*AJ$3 * 'Dashboard Helper'!$H$50</f>
        <v>1588101.6983838724</v>
      </c>
      <c r="AK15" s="2">
        <f>'Debt Service to 2072 (MWRA)'!$B13*AK$3 * 'Dashboard Helper'!$H$50</f>
        <v>745439.425239256</v>
      </c>
      <c r="AL15" s="2">
        <f>'Debt Service to 2072 (MWRA)'!$B13*AL$3 * 'Dashboard Helper'!$H$50</f>
        <v>680891.18662334688</v>
      </c>
      <c r="AM15" s="2">
        <f>'Debt Service to 2072 (MWRA)'!$B13*AM$3 * 'Dashboard Helper'!$H$50</f>
        <v>345500.53898557334</v>
      </c>
      <c r="AN15" s="2">
        <f>'Debt Service to 2072 (MWRA)'!$B13*AN$3 * 'Dashboard Helper'!$H$50</f>
        <v>1480138.4611360047</v>
      </c>
      <c r="AO15" s="2">
        <f>'Debt Service to 2072 (MWRA)'!$B13*AO$3 * 'Dashboard Helper'!$H$50</f>
        <v>336405.54164234543</v>
      </c>
      <c r="AP15" s="2">
        <f>'Debt Service to 2072 (MWRA)'!$B13*AP$3 * 'Dashboard Helper'!$H$50</f>
        <v>507563.86807751801</v>
      </c>
      <c r="AQ15" s="2">
        <f>'Debt Service to 2072 (MWRA)'!$B13*AQ$3 * 'Dashboard Helper'!$H$50</f>
        <v>418590.78939073236</v>
      </c>
      <c r="AR15" s="2">
        <f>'Debt Service to 2072 (MWRA)'!$B13*AR$3 * 'Dashboard Helper'!$H$50</f>
        <v>1094546.3639121894</v>
      </c>
      <c r="AS15" s="2">
        <f t="shared" si="0"/>
        <v>56770130.555354603</v>
      </c>
    </row>
    <row r="16" spans="1:45" x14ac:dyDescent="0.25">
      <c r="A16" t="s">
        <v>76</v>
      </c>
      <c r="B16" s="2">
        <f>'Debt Service to 2072 (MWRA)'!$B14*B$3 * 'Dashboard Helper'!$H$50</f>
        <v>1147032.4099551854</v>
      </c>
      <c r="C16" s="2">
        <f>'Debt Service to 2072 (MWRA)'!$B14*C$3 * 'Dashboard Helper'!$H$50</f>
        <v>353110.70976913802</v>
      </c>
      <c r="D16" s="2">
        <f>'Debt Service to 2072 (MWRA)'!$B14*D$3 * 'Dashboard Helper'!$H$50</f>
        <v>467625.26395187509</v>
      </c>
      <c r="E16" s="2">
        <f>'Debt Service to 2072 (MWRA)'!$B14*E$3 * 'Dashboard Helper'!$H$50</f>
        <v>686973.71475398901</v>
      </c>
      <c r="F16" s="2">
        <f>'Debt Service to 2072 (MWRA)'!$B14*F$3 * 'Dashboard Helper'!$H$50</f>
        <v>18606879.407270152</v>
      </c>
      <c r="G16" s="2">
        <f>'Debt Service to 2072 (MWRA)'!$B14*G$3 * 'Dashboard Helper'!$H$50</f>
        <v>1305014.5020579656</v>
      </c>
      <c r="H16" s="2">
        <f>'Debt Service to 2072 (MWRA)'!$B14*H$3 * 'Dashboard Helper'!$H$50</f>
        <v>1726029.0896779497</v>
      </c>
      <c r="I16" s="2">
        <f>'Debt Service to 2072 (MWRA)'!$B14*I$3 * 'Dashboard Helper'!$H$50</f>
        <v>750136.40651414974</v>
      </c>
      <c r="J16" s="2">
        <f>'Debt Service to 2072 (MWRA)'!$B14*J$3 * 'Dashboard Helper'!$H$50</f>
        <v>3498536.4642955996</v>
      </c>
      <c r="K16" s="2">
        <f>'Debt Service to 2072 (MWRA)'!$B14*K$3 * 'Dashboard Helper'!$H$50</f>
        <v>597995.16443221958</v>
      </c>
      <c r="L16" s="2">
        <f>'Debt Service to 2072 (MWRA)'!$B14*L$3 * 'Dashboard Helper'!$H$50</f>
        <v>1125924.5553878262</v>
      </c>
      <c r="M16" s="2">
        <f>'Debt Service to 2072 (MWRA)'!$B14*M$3 * 'Dashboard Helper'!$H$50</f>
        <v>759856.30404185876</v>
      </c>
      <c r="N16" s="2">
        <f>'Debt Service to 2072 (MWRA)'!$B14*N$3 * 'Dashboard Helper'!$H$50</f>
        <v>1205194.6514808636</v>
      </c>
      <c r="O16" s="2">
        <f>'Debt Service to 2072 (MWRA)'!$B14*O$3 * 'Dashboard Helper'!$H$50</f>
        <v>1752286.7339186871</v>
      </c>
      <c r="P16" s="2">
        <f>'Debt Service to 2072 (MWRA)'!$B14*P$3 * 'Dashboard Helper'!$H$50</f>
        <v>257864.75398189589</v>
      </c>
      <c r="Q16" s="2">
        <f>'Debt Service to 2072 (MWRA)'!$B14*Q$3 * 'Dashboard Helper'!$H$50</f>
        <v>243043.63724224095</v>
      </c>
      <c r="R16" s="2">
        <f>'Debt Service to 2072 (MWRA)'!$B14*R$3 * 'Dashboard Helper'!$H$50</f>
        <v>1037345.0918270788</v>
      </c>
      <c r="S16" s="2">
        <f>'Debt Service to 2072 (MWRA)'!$B14*S$3 * 'Dashboard Helper'!$H$50</f>
        <v>1780944.1464498984</v>
      </c>
      <c r="T16" s="2">
        <f>'Debt Service to 2072 (MWRA)'!$B14*T$3 * 'Dashboard Helper'!$H$50</f>
        <v>1631951.4422163146</v>
      </c>
      <c r="U16" s="2">
        <f>'Debt Service to 2072 (MWRA)'!$B14*U$3 * 'Dashboard Helper'!$H$50</f>
        <v>865441.41809996613</v>
      </c>
      <c r="V16" s="2">
        <f>'Debt Service to 2072 (MWRA)'!$B14*V$3 * 'Dashboard Helper'!$H$50</f>
        <v>755994.63898621243</v>
      </c>
      <c r="W16" s="2">
        <f>'Debt Service to 2072 (MWRA)'!$B14*W$3 * 'Dashboard Helper'!$H$50</f>
        <v>786927.67538010515</v>
      </c>
      <c r="X16" s="2">
        <f>'Debt Service to 2072 (MWRA)'!$B14*X$3 * 'Dashboard Helper'!$H$50</f>
        <v>834902.60740177019</v>
      </c>
      <c r="Y16" s="2">
        <f>'Debt Service to 2072 (MWRA)'!$B14*Y$3 * 'Dashboard Helper'!$H$50</f>
        <v>2885333.1229194887</v>
      </c>
      <c r="Z16" s="2">
        <f>'Debt Service to 2072 (MWRA)'!$B14*Z$3 * 'Dashboard Helper'!$H$50</f>
        <v>1062266.284165482</v>
      </c>
      <c r="AA16" s="2">
        <f>'Debt Service to 2072 (MWRA)'!$B14*AA$3 * 'Dashboard Helper'!$H$50</f>
        <v>2764477.6807704163</v>
      </c>
      <c r="AB16" s="2">
        <f>'Debt Service to 2072 (MWRA)'!$B14*AB$3 * 'Dashboard Helper'!$H$50</f>
        <v>870297.05917574978</v>
      </c>
      <c r="AC16" s="2">
        <f>'Debt Service to 2072 (MWRA)'!$B14*AC$3 * 'Dashboard Helper'!$H$50</f>
        <v>668808.1105381723</v>
      </c>
      <c r="AD16" s="2">
        <f>'Debt Service to 2072 (MWRA)'!$B14*AD$3 * 'Dashboard Helper'!$H$50</f>
        <v>1455597.1015977275</v>
      </c>
      <c r="AE16" s="2">
        <f>'Debt Service to 2072 (MWRA)'!$B14*AE$3 * 'Dashboard Helper'!$H$50</f>
        <v>2189630.7695482983</v>
      </c>
      <c r="AF16" s="2">
        <f>'Debt Service to 2072 (MWRA)'!$B14*AF$3 * 'Dashboard Helper'!$H$50</f>
        <v>671249.68066345411</v>
      </c>
      <c r="AG16" s="2">
        <f>'Debt Service to 2072 (MWRA)'!$B14*AG$3 * 'Dashboard Helper'!$H$50</f>
        <v>682381.74718763435</v>
      </c>
      <c r="AH16" s="2">
        <f>'Debt Service to 2072 (MWRA)'!$B14*AH$3 * 'Dashboard Helper'!$H$50</f>
        <v>839057.79391895304</v>
      </c>
      <c r="AI16" s="2">
        <f>'Debt Service to 2072 (MWRA)'!$B14*AI$3 * 'Dashboard Helper'!$H$50</f>
        <v>539578.7066224115</v>
      </c>
      <c r="AJ16" s="2">
        <f>'Debt Service to 2072 (MWRA)'!$B14*AJ$3 * 'Dashboard Helper'!$H$50</f>
        <v>1819807.0934624732</v>
      </c>
      <c r="AK16" s="2">
        <f>'Debt Service to 2072 (MWRA)'!$B14*AK$3 * 'Dashboard Helper'!$H$50</f>
        <v>854199.67447770038</v>
      </c>
      <c r="AL16" s="2">
        <f>'Debt Service to 2072 (MWRA)'!$B14*AL$3 * 'Dashboard Helper'!$H$50</f>
        <v>780233.7926810385</v>
      </c>
      <c r="AM16" s="2">
        <f>'Debt Service to 2072 (MWRA)'!$B14*AM$3 * 'Dashboard Helper'!$H$50</f>
        <v>395909.36290849268</v>
      </c>
      <c r="AN16" s="2">
        <f>'Debt Service to 2072 (MWRA)'!$B14*AN$3 * 'Dashboard Helper'!$H$50</f>
        <v>1696091.927628458</v>
      </c>
      <c r="AO16" s="2">
        <f>'Debt Service to 2072 (MWRA)'!$B14*AO$3 * 'Dashboard Helper'!$H$50</f>
        <v>385487.39767977234</v>
      </c>
      <c r="AP16" s="2">
        <f>'Debt Service to 2072 (MWRA)'!$B14*AP$3 * 'Dashboard Helper'!$H$50</f>
        <v>581617.87022373127</v>
      </c>
      <c r="AQ16" s="2">
        <f>'Debt Service to 2072 (MWRA)'!$B14*AQ$3 * 'Dashboard Helper'!$H$50</f>
        <v>479663.54331495793</v>
      </c>
      <c r="AR16" s="2">
        <f>'Debt Service to 2072 (MWRA)'!$B14*AR$3 * 'Dashboard Helper'!$H$50</f>
        <v>1254241.6138701788</v>
      </c>
      <c r="AS16" s="2">
        <f t="shared" si="0"/>
        <v>65052941.12244755</v>
      </c>
    </row>
    <row r="17" spans="1:45" x14ac:dyDescent="0.25">
      <c r="A17" t="s">
        <v>77</v>
      </c>
      <c r="B17" s="2">
        <f>'Debt Service to 2072 (MWRA)'!$B15*B$3 * 'Dashboard Helper'!$H$50</f>
        <v>1251853.7076869521</v>
      </c>
      <c r="C17" s="2">
        <f>'Debt Service to 2072 (MWRA)'!$B15*C$3 * 'Dashboard Helper'!$H$50</f>
        <v>385379.65223296289</v>
      </c>
      <c r="D17" s="2">
        <f>'Debt Service to 2072 (MWRA)'!$B15*D$3 * 'Dashboard Helper'!$H$50</f>
        <v>510359.09308710467</v>
      </c>
      <c r="E17" s="2">
        <f>'Debt Service to 2072 (MWRA)'!$B15*E$3 * 'Dashboard Helper'!$H$50</f>
        <v>749752.65252693207</v>
      </c>
      <c r="F17" s="2">
        <f>'Debt Service to 2072 (MWRA)'!$B15*F$3 * 'Dashboard Helper'!$H$50</f>
        <v>20307264.879625499</v>
      </c>
      <c r="G17" s="2">
        <f>'Debt Service to 2072 (MWRA)'!$B15*G$3 * 'Dashboard Helper'!$H$50</f>
        <v>1424272.9575970166</v>
      </c>
      <c r="H17" s="2">
        <f>'Debt Service to 2072 (MWRA)'!$B15*H$3 * 'Dashboard Helper'!$H$50</f>
        <v>1883761.8682224469</v>
      </c>
      <c r="I17" s="2">
        <f>'Debt Service to 2072 (MWRA)'!$B15*I$3 * 'Dashboard Helper'!$H$50</f>
        <v>818687.45260859188</v>
      </c>
      <c r="J17" s="2">
        <f>'Debt Service to 2072 (MWRA)'!$B15*J$3 * 'Dashboard Helper'!$H$50</f>
        <v>3818249.4289569021</v>
      </c>
      <c r="K17" s="2">
        <f>'Debt Service to 2072 (MWRA)'!$B15*K$3 * 'Dashboard Helper'!$H$50</f>
        <v>652642.81747940369</v>
      </c>
      <c r="L17" s="2">
        <f>'Debt Service to 2072 (MWRA)'!$B15*L$3 * 'Dashboard Helper'!$H$50</f>
        <v>1228816.9165970664</v>
      </c>
      <c r="M17" s="2">
        <f>'Debt Service to 2072 (MWRA)'!$B15*M$3 * 'Dashboard Helper'!$H$50</f>
        <v>829295.60077667667</v>
      </c>
      <c r="N17" s="2">
        <f>'Debt Service to 2072 (MWRA)'!$B15*N$3 * 'Dashboard Helper'!$H$50</f>
        <v>1315331.0925187797</v>
      </c>
      <c r="O17" s="2">
        <f>'Debt Service to 2072 (MWRA)'!$B15*O$3 * 'Dashboard Helper'!$H$50</f>
        <v>1912419.0613519561</v>
      </c>
      <c r="P17" s="2">
        <f>'Debt Service to 2072 (MWRA)'!$B15*P$3 * 'Dashboard Helper'!$H$50</f>
        <v>281429.66628696414</v>
      </c>
      <c r="Q17" s="2">
        <f>'Debt Service to 2072 (MWRA)'!$B15*Q$3 * 'Dashboard Helper'!$H$50</f>
        <v>265254.12514133682</v>
      </c>
      <c r="R17" s="2">
        <f>'Debt Service to 2072 (MWRA)'!$B15*R$3 * 'Dashboard Helper'!$H$50</f>
        <v>1132142.6387640841</v>
      </c>
      <c r="S17" s="2">
        <f>'Debt Service to 2072 (MWRA)'!$B15*S$3 * 'Dashboard Helper'!$H$50</f>
        <v>1943695.3250551876</v>
      </c>
      <c r="T17" s="2">
        <f>'Debt Service to 2072 (MWRA)'!$B15*T$3 * 'Dashboard Helper'!$H$50</f>
        <v>1781086.9561945337</v>
      </c>
      <c r="U17" s="2">
        <f>'Debt Service to 2072 (MWRA)'!$B15*U$3 * 'Dashboard Helper'!$H$50</f>
        <v>944529.58663707238</v>
      </c>
      <c r="V17" s="2">
        <f>'Debt Service to 2072 (MWRA)'!$B15*V$3 * 'Dashboard Helper'!$H$50</f>
        <v>825081.0383320594</v>
      </c>
      <c r="W17" s="2">
        <f>'Debt Service to 2072 (MWRA)'!$B15*W$3 * 'Dashboard Helper'!$H$50</f>
        <v>858840.88327072421</v>
      </c>
      <c r="X17" s="2">
        <f>'Debt Service to 2072 (MWRA)'!$B15*X$3 * 'Dashboard Helper'!$H$50</f>
        <v>911199.99362027156</v>
      </c>
      <c r="Y17" s="2">
        <f>'Debt Service to 2072 (MWRA)'!$B15*Y$3 * 'Dashboard Helper'!$H$50</f>
        <v>3149008.6387182865</v>
      </c>
      <c r="Z17" s="2">
        <f>'Debt Service to 2072 (MWRA)'!$B15*Z$3 * 'Dashboard Helper'!$H$50</f>
        <v>1159341.2486359957</v>
      </c>
      <c r="AA17" s="2">
        <f>'Debt Service to 2072 (MWRA)'!$B15*AA$3 * 'Dashboard Helper'!$H$50</f>
        <v>3017108.8492830656</v>
      </c>
      <c r="AB17" s="2">
        <f>'Debt Service to 2072 (MWRA)'!$B15*AB$3 * 'Dashboard Helper'!$H$50</f>
        <v>949828.95937594224</v>
      </c>
      <c r="AC17" s="2">
        <f>'Debt Service to 2072 (MWRA)'!$B15*AC$3 * 'Dashboard Helper'!$H$50</f>
        <v>729926.98867247114</v>
      </c>
      <c r="AD17" s="2">
        <f>'Debt Service to 2072 (MWRA)'!$B15*AD$3 * 'Dashboard Helper'!$H$50</f>
        <v>1588616.513987333</v>
      </c>
      <c r="AE17" s="2">
        <f>'Debt Service to 2072 (MWRA)'!$B15*AE$3 * 'Dashboard Helper'!$H$50</f>
        <v>2389729.682905443</v>
      </c>
      <c r="AF17" s="2">
        <f>'Debt Service to 2072 (MWRA)'!$B15*AF$3 * 'Dashboard Helper'!$H$50</f>
        <v>732591.6811322344</v>
      </c>
      <c r="AG17" s="2">
        <f>'Debt Service to 2072 (MWRA)'!$B15*AG$3 * 'Dashboard Helper'!$H$50</f>
        <v>744741.0490416009</v>
      </c>
      <c r="AH17" s="2">
        <f>'Debt Service to 2072 (MWRA)'!$B15*AH$3 * 'Dashboard Helper'!$H$50</f>
        <v>915734.90091889747</v>
      </c>
      <c r="AI17" s="2">
        <f>'Debt Service to 2072 (MWRA)'!$B15*AI$3 * 'Dashboard Helper'!$H$50</f>
        <v>588887.98486573435</v>
      </c>
      <c r="AJ17" s="2">
        <f>'Debt Service to 2072 (MWRA)'!$B15*AJ$3 * 'Dashboard Helper'!$H$50</f>
        <v>1986109.753703489</v>
      </c>
      <c r="AK17" s="2">
        <f>'Debt Service to 2072 (MWRA)'!$B15*AK$3 * 'Dashboard Helper'!$H$50</f>
        <v>932260.51881278201</v>
      </c>
      <c r="AL17" s="2">
        <f>'Debt Service to 2072 (MWRA)'!$B15*AL$3 * 'Dashboard Helper'!$H$50</f>
        <v>851535.28161298577</v>
      </c>
      <c r="AM17" s="2">
        <f>'Debt Service to 2072 (MWRA)'!$B15*AM$3 * 'Dashboard Helper'!$H$50</f>
        <v>432089.45062357874</v>
      </c>
      <c r="AN17" s="2">
        <f>'Debt Service to 2072 (MWRA)'!$B15*AN$3 * 'Dashboard Helper'!$H$50</f>
        <v>1851088.905380233</v>
      </c>
      <c r="AO17" s="2">
        <f>'Debt Service to 2072 (MWRA)'!$B15*AO$3 * 'Dashboard Helper'!$H$50</f>
        <v>420715.07645618462</v>
      </c>
      <c r="AP17" s="2">
        <f>'Debt Service to 2072 (MWRA)'!$B15*AP$3 * 'Dashboard Helper'!$H$50</f>
        <v>634768.88793840911</v>
      </c>
      <c r="AQ17" s="2">
        <f>'Debt Service to 2072 (MWRA)'!$B15*AQ$3 * 'Dashboard Helper'!$H$50</f>
        <v>523497.4878909929</v>
      </c>
      <c r="AR17" s="2">
        <f>'Debt Service to 2072 (MWRA)'!$B15*AR$3 * 'Dashboard Helper'!$H$50</f>
        <v>1368860.2004890118</v>
      </c>
      <c r="AS17" s="2">
        <f t="shared" si="0"/>
        <v>70997789.455015197</v>
      </c>
    </row>
    <row r="18" spans="1:45" x14ac:dyDescent="0.25">
      <c r="A18" t="s">
        <v>78</v>
      </c>
      <c r="B18" s="2">
        <f>'Debt Service to 2072 (MWRA)'!$B16*B$3 * 'Dashboard Helper'!$H$50</f>
        <v>1346414.2965472727</v>
      </c>
      <c r="C18" s="2">
        <f>'Debt Service to 2072 (MWRA)'!$B16*C$3 * 'Dashboard Helper'!$H$50</f>
        <v>414489.86425387702</v>
      </c>
      <c r="D18" s="2">
        <f>'Debt Service to 2072 (MWRA)'!$B16*D$3 * 'Dashboard Helper'!$H$50</f>
        <v>548909.80877872137</v>
      </c>
      <c r="E18" s="2">
        <f>'Debt Service to 2072 (MWRA)'!$B16*E$3 * 'Dashboard Helper'!$H$50</f>
        <v>806386.30859009188</v>
      </c>
      <c r="F18" s="2">
        <f>'Debt Service to 2072 (MWRA)'!$B16*F$3 * 'Dashboard Helper'!$H$50</f>
        <v>21841203.640495546</v>
      </c>
      <c r="G18" s="2">
        <f>'Debt Service to 2072 (MWRA)'!$B16*G$3 * 'Dashboard Helper'!$H$50</f>
        <v>1531857.4850391669</v>
      </c>
      <c r="H18" s="2">
        <f>'Debt Service to 2072 (MWRA)'!$B16*H$3 * 'Dashboard Helper'!$H$50</f>
        <v>2026054.5582052583</v>
      </c>
      <c r="I18" s="2">
        <f>'Debt Service to 2072 (MWRA)'!$B16*I$3 * 'Dashboard Helper'!$H$50</f>
        <v>880528.19896406273</v>
      </c>
      <c r="J18" s="2">
        <f>'Debt Service to 2072 (MWRA)'!$B16*J$3 * 'Dashboard Helper'!$H$50</f>
        <v>4106666.4478151766</v>
      </c>
      <c r="K18" s="2">
        <f>'Debt Service to 2072 (MWRA)'!$B16*K$3 * 'Dashboard Helper'!$H$50</f>
        <v>701941.14104337723</v>
      </c>
      <c r="L18" s="2">
        <f>'Debt Service to 2072 (MWRA)'!$B16*L$3 * 'Dashboard Helper'!$H$50</f>
        <v>1321637.3879679905</v>
      </c>
      <c r="M18" s="2">
        <f>'Debt Service to 2072 (MWRA)'!$B16*M$3 * 'Dashboard Helper'!$H$50</f>
        <v>891937.64901856752</v>
      </c>
      <c r="N18" s="2">
        <f>'Debt Service to 2072 (MWRA)'!$B16*N$3 * 'Dashboard Helper'!$H$50</f>
        <v>1414686.5378804256</v>
      </c>
      <c r="O18" s="2">
        <f>'Debt Service to 2072 (MWRA)'!$B16*O$3 * 'Dashboard Helper'!$H$50</f>
        <v>2056876.4140591505</v>
      </c>
      <c r="P18" s="2">
        <f>'Debt Service to 2072 (MWRA)'!$B16*P$3 * 'Dashboard Helper'!$H$50</f>
        <v>302687.8650712535</v>
      </c>
      <c r="Q18" s="2">
        <f>'Debt Service to 2072 (MWRA)'!$B16*Q$3 * 'Dashboard Helper'!$H$50</f>
        <v>285290.48092075059</v>
      </c>
      <c r="R18" s="2">
        <f>'Debt Service to 2072 (MWRA)'!$B16*R$3 * 'Dashboard Helper'!$H$50</f>
        <v>1217660.6780829248</v>
      </c>
      <c r="S18" s="2">
        <f>'Debt Service to 2072 (MWRA)'!$B16*S$3 * 'Dashboard Helper'!$H$50</f>
        <v>2090515.1757882836</v>
      </c>
      <c r="T18" s="2">
        <f>'Debt Service to 2072 (MWRA)'!$B16*T$3 * 'Dashboard Helper'!$H$50</f>
        <v>1915623.9475019143</v>
      </c>
      <c r="U18" s="2">
        <f>'Debt Service to 2072 (MWRA)'!$B16*U$3 * 'Dashboard Helper'!$H$50</f>
        <v>1015876.0014457359</v>
      </c>
      <c r="V18" s="2">
        <f>'Debt Service to 2072 (MWRA)'!$B16*V$3 * 'Dashboard Helper'!$H$50</f>
        <v>887404.73347557744</v>
      </c>
      <c r="W18" s="2">
        <f>'Debt Service to 2072 (MWRA)'!$B16*W$3 * 'Dashboard Helper'!$H$50</f>
        <v>923714.67735761788</v>
      </c>
      <c r="X18" s="2">
        <f>'Debt Service to 2072 (MWRA)'!$B16*X$3 * 'Dashboard Helper'!$H$50</f>
        <v>980028.80918967049</v>
      </c>
      <c r="Y18" s="2">
        <f>'Debt Service to 2072 (MWRA)'!$B16*Y$3 * 'Dashboard Helper'!$H$50</f>
        <v>3386873.5820219503</v>
      </c>
      <c r="Z18" s="2">
        <f>'Debt Service to 2072 (MWRA)'!$B16*Z$3 * 'Dashboard Helper'!$H$50</f>
        <v>1246913.7744734106</v>
      </c>
      <c r="AA18" s="2">
        <f>'Debt Service to 2072 (MWRA)'!$B16*AA$3 * 'Dashboard Helper'!$H$50</f>
        <v>3245010.5503300987</v>
      </c>
      <c r="AB18" s="2">
        <f>'Debt Service to 2072 (MWRA)'!$B16*AB$3 * 'Dashboard Helper'!$H$50</f>
        <v>1021575.6700048769</v>
      </c>
      <c r="AC18" s="2">
        <f>'Debt Service to 2072 (MWRA)'!$B16*AC$3 * 'Dashboard Helper'!$H$50</f>
        <v>785063.08440800407</v>
      </c>
      <c r="AD18" s="2">
        <f>'Debt Service to 2072 (MWRA)'!$B16*AD$3 * 'Dashboard Helper'!$H$50</f>
        <v>1708614.9707666272</v>
      </c>
      <c r="AE18" s="2">
        <f>'Debt Service to 2072 (MWRA)'!$B16*AE$3 * 'Dashboard Helper'!$H$50</f>
        <v>2570241.3869847148</v>
      </c>
      <c r="AF18" s="2">
        <f>'Debt Service to 2072 (MWRA)'!$B16*AF$3 * 'Dashboard Helper'!$H$50</f>
        <v>787929.05828474078</v>
      </c>
      <c r="AG18" s="2">
        <f>'Debt Service to 2072 (MWRA)'!$B16*AG$3 * 'Dashboard Helper'!$H$50</f>
        <v>800996.14635320893</v>
      </c>
      <c r="AH18" s="2">
        <f>'Debt Service to 2072 (MWRA)'!$B16*AH$3 * 'Dashboard Helper'!$H$50</f>
        <v>984906.26730070508</v>
      </c>
      <c r="AI18" s="2">
        <f>'Debt Service to 2072 (MWRA)'!$B16*AI$3 * 'Dashboard Helper'!$H$50</f>
        <v>633370.49450702593</v>
      </c>
      <c r="AJ18" s="2">
        <f>'Debt Service to 2072 (MWRA)'!$B16*AJ$3 * 'Dashboard Helper'!$H$50</f>
        <v>2136133.4399363161</v>
      </c>
      <c r="AK18" s="2">
        <f>'Debt Service to 2072 (MWRA)'!$B16*AK$3 * 'Dashboard Helper'!$H$50</f>
        <v>1002680.1717553361</v>
      </c>
      <c r="AL18" s="2">
        <f>'Debt Service to 2072 (MWRA)'!$B16*AL$3 * 'Dashboard Helper'!$H$50</f>
        <v>915857.23646299995</v>
      </c>
      <c r="AM18" s="2">
        <f>'Debt Service to 2072 (MWRA)'!$B16*AM$3 * 'Dashboard Helper'!$H$50</f>
        <v>464727.95513924811</v>
      </c>
      <c r="AN18" s="2">
        <f>'Debt Service to 2072 (MWRA)'!$B16*AN$3 * 'Dashboard Helper'!$H$50</f>
        <v>1990913.5956381566</v>
      </c>
      <c r="AO18" s="2">
        <f>'Debt Service to 2072 (MWRA)'!$B16*AO$3 * 'Dashboard Helper'!$H$50</f>
        <v>452494.40109118435</v>
      </c>
      <c r="AP18" s="2">
        <f>'Debt Service to 2072 (MWRA)'!$B16*AP$3 * 'Dashboard Helper'!$H$50</f>
        <v>682717.07826215983</v>
      </c>
      <c r="AQ18" s="2">
        <f>'Debt Service to 2072 (MWRA)'!$B16*AQ$3 * 'Dashboard Helper'!$H$50</f>
        <v>563040.63132532919</v>
      </c>
      <c r="AR18" s="2">
        <f>'Debt Service to 2072 (MWRA)'!$B16*AR$3 * 'Dashboard Helper'!$H$50</f>
        <v>1472259.0448035479</v>
      </c>
      <c r="AS18" s="2">
        <f t="shared" si="0"/>
        <v>76360710.647342056</v>
      </c>
    </row>
    <row r="19" spans="1:45" x14ac:dyDescent="0.25">
      <c r="A19" t="s">
        <v>79</v>
      </c>
      <c r="B19" s="2">
        <f>'Debt Service to 2072 (MWRA)'!$B17*B$3 * 'Dashboard Helper'!$H$50</f>
        <v>1344204.4668565071</v>
      </c>
      <c r="C19" s="2">
        <f>'Debt Service to 2072 (MWRA)'!$B17*C$3 * 'Dashboard Helper'!$H$50</f>
        <v>413809.57438255107</v>
      </c>
      <c r="D19" s="2">
        <f>'Debt Service to 2072 (MWRA)'!$B17*D$3 * 'Dashboard Helper'!$H$50</f>
        <v>548008.899455267</v>
      </c>
      <c r="E19" s="2">
        <f>'Debt Service to 2072 (MWRA)'!$B17*E$3 * 'Dashboard Helper'!$H$50</f>
        <v>805062.8107547533</v>
      </c>
      <c r="F19" s="2">
        <f>'Debt Service to 2072 (MWRA)'!$B17*F$3 * 'Dashboard Helper'!$H$50</f>
        <v>21805356.323358025</v>
      </c>
      <c r="G19" s="2">
        <f>'Debt Service to 2072 (MWRA)'!$B17*G$3 * 'Dashboard Helper'!$H$50</f>
        <v>1529343.2929653439</v>
      </c>
      <c r="H19" s="2">
        <f>'Debt Service to 2072 (MWRA)'!$B17*H$3 * 'Dashboard Helper'!$H$50</f>
        <v>2022729.2551916807</v>
      </c>
      <c r="I19" s="2">
        <f>'Debt Service to 2072 (MWRA)'!$B17*I$3 * 'Dashboard Helper'!$H$50</f>
        <v>879083.01425188547</v>
      </c>
      <c r="J19" s="2">
        <f>'Debt Service to 2072 (MWRA)'!$B17*J$3 * 'Dashboard Helper'!$H$50</f>
        <v>4099926.29846462</v>
      </c>
      <c r="K19" s="2">
        <f>'Debt Service to 2072 (MWRA)'!$B17*K$3 * 'Dashboard Helper'!$H$50</f>
        <v>700789.0659513158</v>
      </c>
      <c r="L19" s="2">
        <f>'Debt Service to 2072 (MWRA)'!$B17*L$3 * 'Dashboard Helper'!$H$50</f>
        <v>1319468.2238794579</v>
      </c>
      <c r="M19" s="2">
        <f>'Debt Service to 2072 (MWRA)'!$B17*M$3 * 'Dashboard Helper'!$H$50</f>
        <v>890473.73831577168</v>
      </c>
      <c r="N19" s="2">
        <f>'Debt Service to 2072 (MWRA)'!$B17*N$3 * 'Dashboard Helper'!$H$50</f>
        <v>1412364.6549930028</v>
      </c>
      <c r="O19" s="2">
        <f>'Debt Service to 2072 (MWRA)'!$B17*O$3 * 'Dashboard Helper'!$H$50</f>
        <v>2053500.5240513876</v>
      </c>
      <c r="P19" s="2">
        <f>'Debt Service to 2072 (MWRA)'!$B17*P$3 * 'Dashboard Helper'!$H$50</f>
        <v>302191.07249189349</v>
      </c>
      <c r="Q19" s="2">
        <f>'Debt Service to 2072 (MWRA)'!$B17*Q$3 * 'Dashboard Helper'!$H$50</f>
        <v>284822.24214992934</v>
      </c>
      <c r="R19" s="2">
        <f>'Debt Service to 2072 (MWRA)'!$B17*R$3 * 'Dashboard Helper'!$H$50</f>
        <v>1215662.1678720589</v>
      </c>
      <c r="S19" s="2">
        <f>'Debt Service to 2072 (MWRA)'!$B17*S$3 * 'Dashboard Helper'!$H$50</f>
        <v>2087084.0754826055</v>
      </c>
      <c r="T19" s="2">
        <f>'Debt Service to 2072 (MWRA)'!$B17*T$3 * 'Dashboard Helper'!$H$50</f>
        <v>1912479.8909612293</v>
      </c>
      <c r="U19" s="2">
        <f>'Debt Service to 2072 (MWRA)'!$B17*U$3 * 'Dashboard Helper'!$H$50</f>
        <v>1014208.6744157961</v>
      </c>
      <c r="V19" s="2">
        <f>'Debt Service to 2072 (MWRA)'!$B17*V$3 * 'Dashboard Helper'!$H$50</f>
        <v>885948.26251207909</v>
      </c>
      <c r="W19" s="2">
        <f>'Debt Service to 2072 (MWRA)'!$B17*W$3 * 'Dashboard Helper'!$H$50</f>
        <v>922198.61196448049</v>
      </c>
      <c r="X19" s="2">
        <f>'Debt Service to 2072 (MWRA)'!$B17*X$3 * 'Dashboard Helper'!$H$50</f>
        <v>978420.31708890572</v>
      </c>
      <c r="Y19" s="2">
        <f>'Debt Service to 2072 (MWRA)'!$B17*Y$3 * 'Dashboard Helper'!$H$50</f>
        <v>3381314.8072676905</v>
      </c>
      <c r="Z19" s="2">
        <f>'Debt Service to 2072 (MWRA)'!$B17*Z$3 * 'Dashboard Helper'!$H$50</f>
        <v>1244867.2520265516</v>
      </c>
      <c r="AA19" s="2">
        <f>'Debt Service to 2072 (MWRA)'!$B17*AA$3 * 'Dashboard Helper'!$H$50</f>
        <v>3239684.611145291</v>
      </c>
      <c r="AB19" s="2">
        <f>'Debt Service to 2072 (MWRA)'!$B17*AB$3 * 'Dashboard Helper'!$H$50</f>
        <v>1019898.9882786582</v>
      </c>
      <c r="AC19" s="2">
        <f>'Debt Service to 2072 (MWRA)'!$B17*AC$3 * 'Dashboard Helper'!$H$50</f>
        <v>783774.58374554256</v>
      </c>
      <c r="AD19" s="2">
        <f>'Debt Service to 2072 (MWRA)'!$B17*AD$3 * 'Dashboard Helper'!$H$50</f>
        <v>1705810.6718950474</v>
      </c>
      <c r="AE19" s="2">
        <f>'Debt Service to 2072 (MWRA)'!$B17*AE$3 * 'Dashboard Helper'!$H$50</f>
        <v>2566022.9263341124</v>
      </c>
      <c r="AF19" s="2">
        <f>'Debt Service to 2072 (MWRA)'!$B17*AF$3 * 'Dashboard Helper'!$H$50</f>
        <v>786635.85378469981</v>
      </c>
      <c r="AG19" s="2">
        <f>'Debt Service to 2072 (MWRA)'!$B17*AG$3 * 'Dashboard Helper'!$H$50</f>
        <v>799681.495230639</v>
      </c>
      <c r="AH19" s="2">
        <f>'Debt Service to 2072 (MWRA)'!$B17*AH$3 * 'Dashboard Helper'!$H$50</f>
        <v>983289.76997318596</v>
      </c>
      <c r="AI19" s="2">
        <f>'Debt Service to 2072 (MWRA)'!$B17*AI$3 * 'Dashboard Helper'!$H$50</f>
        <v>632330.9623751957</v>
      </c>
      <c r="AJ19" s="2">
        <f>'Debt Service to 2072 (MWRA)'!$B17*AJ$3 * 'Dashboard Helper'!$H$50</f>
        <v>2132627.4677321338</v>
      </c>
      <c r="AK19" s="2">
        <f>'Debt Service to 2072 (MWRA)'!$B17*AK$3 * 'Dashboard Helper'!$H$50</f>
        <v>1001034.5026477153</v>
      </c>
      <c r="AL19" s="2">
        <f>'Debt Service to 2072 (MWRA)'!$B17*AL$3 * 'Dashboard Helper'!$H$50</f>
        <v>914354.06725362036</v>
      </c>
      <c r="AM19" s="2">
        <f>'Debt Service to 2072 (MWRA)'!$B17*AM$3 * 'Dashboard Helper'!$H$50</f>
        <v>463965.21098536544</v>
      </c>
      <c r="AN19" s="2">
        <f>'Debt Service to 2072 (MWRA)'!$B17*AN$3 * 'Dashboard Helper'!$H$50</f>
        <v>1987645.9684399962</v>
      </c>
      <c r="AO19" s="2">
        <f>'Debt Service to 2072 (MWRA)'!$B17*AO$3 * 'Dashboard Helper'!$H$50</f>
        <v>451751.73550526425</v>
      </c>
      <c r="AP19" s="2">
        <f>'Debt Service to 2072 (MWRA)'!$B17*AP$3 * 'Dashboard Helper'!$H$50</f>
        <v>681596.55505187809</v>
      </c>
      <c r="AQ19" s="2">
        <f>'Debt Service to 2072 (MWRA)'!$B17*AQ$3 * 'Dashboard Helper'!$H$50</f>
        <v>562116.52950362337</v>
      </c>
      <c r="AR19" s="2">
        <f>'Debt Service to 2072 (MWRA)'!$B17*AR$3 * 'Dashboard Helper'!$H$50</f>
        <v>1469842.6698749335</v>
      </c>
      <c r="AS19" s="2">
        <f t="shared" si="0"/>
        <v>76235382.086861685</v>
      </c>
    </row>
    <row r="20" spans="1:45" x14ac:dyDescent="0.25">
      <c r="A20" t="s">
        <v>80</v>
      </c>
      <c r="B20" s="2">
        <f>'Debt Service to 2072 (MWRA)'!$B18*B$3 * 'Dashboard Helper'!$H$50</f>
        <v>1344473.242990793</v>
      </c>
      <c r="C20" s="2">
        <f>'Debt Service to 2072 (MWRA)'!$B18*C$3 * 'Dashboard Helper'!$H$50</f>
        <v>413892.31636152469</v>
      </c>
      <c r="D20" s="2">
        <f>'Debt Service to 2072 (MWRA)'!$B18*D$3 * 'Dashboard Helper'!$H$50</f>
        <v>548118.47483399953</v>
      </c>
      <c r="E20" s="2">
        <f>'Debt Service to 2072 (MWRA)'!$B18*E$3 * 'Dashboard Helper'!$H$50</f>
        <v>805223.78453178436</v>
      </c>
      <c r="F20" s="2">
        <f>'Debt Service to 2072 (MWRA)'!$B18*F$3 * 'Dashboard Helper'!$H$50</f>
        <v>21809716.344116636</v>
      </c>
      <c r="G20" s="2">
        <f>'Debt Service to 2072 (MWRA)'!$B18*G$3 * 'Dashboard Helper'!$H$50</f>
        <v>1529649.0879455081</v>
      </c>
      <c r="H20" s="2">
        <f>'Debt Service to 2072 (MWRA)'!$B18*H$3 * 'Dashboard Helper'!$H$50</f>
        <v>2023133.7035946744</v>
      </c>
      <c r="I20" s="2">
        <f>'Debt Service to 2072 (MWRA)'!$B18*I$3 * 'Dashboard Helper'!$H$50</f>
        <v>879258.78850358038</v>
      </c>
      <c r="J20" s="2">
        <f>'Debt Service to 2072 (MWRA)'!$B18*J$3 * 'Dashboard Helper'!$H$50</f>
        <v>4100746.0862041558</v>
      </c>
      <c r="K20" s="2">
        <f>'Debt Service to 2072 (MWRA)'!$B18*K$3 * 'Dashboard Helper'!$H$50</f>
        <v>700929.19000293163</v>
      </c>
      <c r="L20" s="2">
        <f>'Debt Service to 2072 (MWRA)'!$B18*L$3 * 'Dashboard Helper'!$H$50</f>
        <v>1319732.0539568542</v>
      </c>
      <c r="M20" s="2">
        <f>'Debt Service to 2072 (MWRA)'!$B18*M$3 * 'Dashboard Helper'!$H$50</f>
        <v>890651.7901635142</v>
      </c>
      <c r="N20" s="2">
        <f>'Debt Service to 2072 (MWRA)'!$B18*N$3 * 'Dashboard Helper'!$H$50</f>
        <v>1412647.0598811957</v>
      </c>
      <c r="O20" s="2">
        <f>'Debt Service to 2072 (MWRA)'!$B18*O$3 * 'Dashboard Helper'!$H$50</f>
        <v>2053911.1252257007</v>
      </c>
      <c r="P20" s="2">
        <f>'Debt Service to 2072 (MWRA)'!$B18*P$3 * 'Dashboard Helper'!$H$50</f>
        <v>302251.4961478794</v>
      </c>
      <c r="Q20" s="2">
        <f>'Debt Service to 2072 (MWRA)'!$B18*Q$3 * 'Dashboard Helper'!$H$50</f>
        <v>284879.19287661649</v>
      </c>
      <c r="R20" s="2">
        <f>'Debt Service to 2072 (MWRA)'!$B18*R$3 * 'Dashboard Helper'!$H$50</f>
        <v>1215905.2417392677</v>
      </c>
      <c r="S20" s="2">
        <f>'Debt Service to 2072 (MWRA)'!$B18*S$3 * 'Dashboard Helper'!$H$50</f>
        <v>2087501.3917492663</v>
      </c>
      <c r="T20" s="2">
        <f>'Debt Service to 2072 (MWRA)'!$B18*T$3 * 'Dashboard Helper'!$H$50</f>
        <v>1912862.2948028068</v>
      </c>
      <c r="U20" s="2">
        <f>'Debt Service to 2072 (MWRA)'!$B18*U$3 * 'Dashboard Helper'!$H$50</f>
        <v>1014411.4672896406</v>
      </c>
      <c r="V20" s="2">
        <f>'Debt Service to 2072 (MWRA)'!$B18*V$3 * 'Dashboard Helper'!$H$50</f>
        <v>886125.40948268247</v>
      </c>
      <c r="W20" s="2">
        <f>'Debt Service to 2072 (MWRA)'!$B18*W$3 * 'Dashboard Helper'!$H$50</f>
        <v>922383.00725855888</v>
      </c>
      <c r="X20" s="2">
        <f>'Debt Service to 2072 (MWRA)'!$B18*X$3 * 'Dashboard Helper'!$H$50</f>
        <v>978615.95401544322</v>
      </c>
      <c r="Y20" s="2">
        <f>'Debt Service to 2072 (MWRA)'!$B18*Y$3 * 'Dashboard Helper'!$H$50</f>
        <v>3381990.9073291831</v>
      </c>
      <c r="Z20" s="2">
        <f>'Debt Service to 2072 (MWRA)'!$B18*Z$3 * 'Dashboard Helper'!$H$50</f>
        <v>1245116.1655035922</v>
      </c>
      <c r="AA20" s="2">
        <f>'Debt Service to 2072 (MWRA)'!$B18*AA$3 * 'Dashboard Helper'!$H$50</f>
        <v>3240332.3919908083</v>
      </c>
      <c r="AB20" s="2">
        <f>'Debt Service to 2072 (MWRA)'!$B18*AB$3 * 'Dashboard Helper'!$H$50</f>
        <v>1020102.9189411359</v>
      </c>
      <c r="AC20" s="2">
        <f>'Debt Service to 2072 (MWRA)'!$B18*AC$3 * 'Dashboard Helper'!$H$50</f>
        <v>783931.30090276431</v>
      </c>
      <c r="AD20" s="2">
        <f>'Debt Service to 2072 (MWRA)'!$B18*AD$3 * 'Dashboard Helper'!$H$50</f>
        <v>1706151.7518494143</v>
      </c>
      <c r="AE20" s="2">
        <f>'Debt Service to 2072 (MWRA)'!$B18*AE$3 * 'Dashboard Helper'!$H$50</f>
        <v>2566536.0072973394</v>
      </c>
      <c r="AF20" s="2">
        <f>'Debt Service to 2072 (MWRA)'!$B18*AF$3 * 'Dashboard Helper'!$H$50</f>
        <v>786793.14305808325</v>
      </c>
      <c r="AG20" s="2">
        <f>'Debt Service to 2072 (MWRA)'!$B18*AG$3 * 'Dashboard Helper'!$H$50</f>
        <v>799841.39300381811</v>
      </c>
      <c r="AH20" s="2">
        <f>'Debt Service to 2072 (MWRA)'!$B18*AH$3 * 'Dashboard Helper'!$H$50</f>
        <v>983486.38055570691</v>
      </c>
      <c r="AI20" s="2">
        <f>'Debt Service to 2072 (MWRA)'!$B18*AI$3 * 'Dashboard Helper'!$H$50</f>
        <v>632457.39810416906</v>
      </c>
      <c r="AJ20" s="2">
        <f>'Debt Service to 2072 (MWRA)'!$B18*AJ$3 * 'Dashboard Helper'!$H$50</f>
        <v>2133053.8904831228</v>
      </c>
      <c r="AK20" s="2">
        <f>'Debt Service to 2072 (MWRA)'!$B18*AK$3 * 'Dashboard Helper'!$H$50</f>
        <v>1001234.6613218918</v>
      </c>
      <c r="AL20" s="2">
        <f>'Debt Service to 2072 (MWRA)'!$B18*AL$3 * 'Dashboard Helper'!$H$50</f>
        <v>914536.89401667938</v>
      </c>
      <c r="AM20" s="2">
        <f>'Debt Service to 2072 (MWRA)'!$B18*AM$3 * 'Dashboard Helper'!$H$50</f>
        <v>464057.98167533596</v>
      </c>
      <c r="AN20" s="2">
        <f>'Debt Service to 2072 (MWRA)'!$B18*AN$3 * 'Dashboard Helper'!$H$50</f>
        <v>1988043.40187583</v>
      </c>
      <c r="AO20" s="2">
        <f>'Debt Service to 2072 (MWRA)'!$B18*AO$3 * 'Dashboard Helper'!$H$50</f>
        <v>451842.06408854137</v>
      </c>
      <c r="AP20" s="2">
        <f>'Debt Service to 2072 (MWRA)'!$B18*AP$3 * 'Dashboard Helper'!$H$50</f>
        <v>681732.84152594232</v>
      </c>
      <c r="AQ20" s="2">
        <f>'Debt Service to 2072 (MWRA)'!$B18*AQ$3 * 'Dashboard Helper'!$H$50</f>
        <v>562228.92572870909</v>
      </c>
      <c r="AR20" s="2">
        <f>'Debt Service to 2072 (MWRA)'!$B18*AR$3 * 'Dashboard Helper'!$H$50</f>
        <v>1470136.567597012</v>
      </c>
      <c r="AS20" s="2">
        <f t="shared" si="0"/>
        <v>76250625.490524083</v>
      </c>
    </row>
    <row r="21" spans="1:45" x14ac:dyDescent="0.25">
      <c r="A21" t="s">
        <v>81</v>
      </c>
      <c r="B21" s="2">
        <f>'Debt Service to 2072 (MWRA)'!$B19*B$3 * 'Dashboard Helper'!$H$50</f>
        <v>1345774.7527431578</v>
      </c>
      <c r="C21" s="2">
        <f>'Debt Service to 2072 (MWRA)'!$B19*C$3 * 'Dashboard Helper'!$H$50</f>
        <v>414292.98248781747</v>
      </c>
      <c r="D21" s="2">
        <f>'Debt Service to 2072 (MWRA)'!$B19*D$3 * 'Dashboard Helper'!$H$50</f>
        <v>548649.07783719571</v>
      </c>
      <c r="E21" s="2">
        <f>'Debt Service to 2072 (MWRA)'!$B19*E$3 * 'Dashboard Helper'!$H$50</f>
        <v>806003.27688231482</v>
      </c>
      <c r="F21" s="2">
        <f>'Debt Service to 2072 (MWRA)'!$B19*F$3 * 'Dashboard Helper'!$H$50</f>
        <v>21830829.117216561</v>
      </c>
      <c r="G21" s="2">
        <f>'Debt Service to 2072 (MWRA)'!$B19*G$3 * 'Dashboard Helper'!$H$50</f>
        <v>1531129.8561318861</v>
      </c>
      <c r="H21" s="2">
        <f>'Debt Service to 2072 (MWRA)'!$B19*H$3 * 'Dashboard Helper'!$H$50</f>
        <v>2025092.1867844989</v>
      </c>
      <c r="I21" s="2">
        <f>'Debt Service to 2072 (MWRA)'!$B19*I$3 * 'Dashboard Helper'!$H$50</f>
        <v>880109.95002282667</v>
      </c>
      <c r="J21" s="2">
        <f>'Debt Service to 2072 (MWRA)'!$B19*J$3 * 'Dashboard Helper'!$H$50</f>
        <v>4104715.790362265</v>
      </c>
      <c r="K21" s="2">
        <f>'Debt Service to 2072 (MWRA)'!$B19*K$3 * 'Dashboard Helper'!$H$50</f>
        <v>701607.72055849468</v>
      </c>
      <c r="L21" s="2">
        <f>'Debt Service to 2072 (MWRA)'!$B19*L$3 * 'Dashboard Helper'!$H$50</f>
        <v>1321009.6131404885</v>
      </c>
      <c r="M21" s="2">
        <f>'Debt Service to 2072 (MWRA)'!$B19*M$3 * 'Dashboard Helper'!$H$50</f>
        <v>891513.98061386519</v>
      </c>
      <c r="N21" s="2">
        <f>'Debt Service to 2072 (MWRA)'!$B19*N$3 * 'Dashboard Helper'!$H$50</f>
        <v>1414014.5649131257</v>
      </c>
      <c r="O21" s="2">
        <f>'Debt Service to 2072 (MWRA)'!$B19*O$3 * 'Dashboard Helper'!$H$50</f>
        <v>2055899.4023252327</v>
      </c>
      <c r="P21" s="2">
        <f>'Debt Service to 2072 (MWRA)'!$B19*P$3 * 'Dashboard Helper'!$H$50</f>
        <v>302544.08900679584</v>
      </c>
      <c r="Q21" s="2">
        <f>'Debt Service to 2072 (MWRA)'!$B19*Q$3 * 'Dashboard Helper'!$H$50</f>
        <v>285154.96857517189</v>
      </c>
      <c r="R21" s="2">
        <f>'Debt Service to 2072 (MWRA)'!$B19*R$3 * 'Dashboard Helper'!$H$50</f>
        <v>1217082.2919619668</v>
      </c>
      <c r="S21" s="2">
        <f>'Debt Service to 2072 (MWRA)'!$B19*S$3 * 'Dashboard Helper'!$H$50</f>
        <v>2089522.185717165</v>
      </c>
      <c r="T21" s="2">
        <f>'Debt Service to 2072 (MWRA)'!$B19*T$3 * 'Dashboard Helper'!$H$50</f>
        <v>1914714.0303762711</v>
      </c>
      <c r="U21" s="2">
        <f>'Debt Service to 2072 (MWRA)'!$B19*U$3 * 'Dashboard Helper'!$H$50</f>
        <v>1015393.4625985626</v>
      </c>
      <c r="V21" s="2">
        <f>'Debt Service to 2072 (MWRA)'!$B19*V$3 * 'Dashboard Helper'!$H$50</f>
        <v>886983.21819570265</v>
      </c>
      <c r="W21" s="2">
        <f>'Debt Service to 2072 (MWRA)'!$B19*W$3 * 'Dashboard Helper'!$H$50</f>
        <v>923275.91493494529</v>
      </c>
      <c r="X21" s="2">
        <f>'Debt Service to 2072 (MWRA)'!$B19*X$3 * 'Dashboard Helper'!$H$50</f>
        <v>979563.29767929902</v>
      </c>
      <c r="Y21" s="2">
        <f>'Debt Service to 2072 (MWRA)'!$B19*Y$3 * 'Dashboard Helper'!$H$50</f>
        <v>3385264.824583577</v>
      </c>
      <c r="Z21" s="2">
        <f>'Debt Service to 2072 (MWRA)'!$B19*Z$3 * 'Dashboard Helper'!$H$50</f>
        <v>1246321.4931965591</v>
      </c>
      <c r="AA21" s="2">
        <f>'Debt Service to 2072 (MWRA)'!$B19*AA$3 * 'Dashboard Helper'!$H$50</f>
        <v>3243469.1775170853</v>
      </c>
      <c r="AB21" s="2">
        <f>'Debt Service to 2072 (MWRA)'!$B19*AB$3 * 'Dashboard Helper'!$H$50</f>
        <v>1021090.4238277816</v>
      </c>
      <c r="AC21" s="2">
        <f>'Debt Service to 2072 (MWRA)'!$B19*AC$3 * 'Dashboard Helper'!$H$50</f>
        <v>784690.18118441221</v>
      </c>
      <c r="AD21" s="2">
        <f>'Debt Service to 2072 (MWRA)'!$B19*AD$3 * 'Dashboard Helper'!$H$50</f>
        <v>1707803.3824457265</v>
      </c>
      <c r="AE21" s="2">
        <f>'Debt Service to 2072 (MWRA)'!$B19*AE$3 * 'Dashboard Helper'!$H$50</f>
        <v>2569020.5280274525</v>
      </c>
      <c r="AF21" s="2">
        <f>'Debt Service to 2072 (MWRA)'!$B19*AF$3 * 'Dashboard Helper'!$H$50</f>
        <v>787554.79372991505</v>
      </c>
      <c r="AG21" s="2">
        <f>'Debt Service to 2072 (MWRA)'!$B19*AG$3 * 'Dashboard Helper'!$H$50</f>
        <v>800615.67496053746</v>
      </c>
      <c r="AH21" s="2">
        <f>'Debt Service to 2072 (MWRA)'!$B19*AH$3 * 'Dashboard Helper'!$H$50</f>
        <v>984438.43900855049</v>
      </c>
      <c r="AI21" s="2">
        <f>'Debt Service to 2072 (MWRA)'!$B19*AI$3 * 'Dashboard Helper'!$H$50</f>
        <v>633069.64492713811</v>
      </c>
      <c r="AJ21" s="2">
        <f>'Debt Service to 2072 (MWRA)'!$B19*AJ$3 * 'Dashboard Helper'!$H$50</f>
        <v>2135118.7812909223</v>
      </c>
      <c r="AK21" s="2">
        <f>'Debt Service to 2072 (MWRA)'!$B19*AK$3 * 'Dashboard Helper'!$H$50</f>
        <v>1002203.9008979935</v>
      </c>
      <c r="AL21" s="2">
        <f>'Debt Service to 2072 (MWRA)'!$B19*AL$3 * 'Dashboard Helper'!$H$50</f>
        <v>915422.20630732237</v>
      </c>
      <c r="AM21" s="2">
        <f>'Debt Service to 2072 (MWRA)'!$B19*AM$3 * 'Dashboard Helper'!$H$50</f>
        <v>464507.21039146103</v>
      </c>
      <c r="AN21" s="2">
        <f>'Debt Service to 2072 (MWRA)'!$B19*AN$3 * 'Dashboard Helper'!$H$50</f>
        <v>1989967.9160966636</v>
      </c>
      <c r="AO21" s="2">
        <f>'Debt Service to 2072 (MWRA)'!$B19*AO$3 * 'Dashboard Helper'!$H$50</f>
        <v>452279.46725443244</v>
      </c>
      <c r="AP21" s="2">
        <f>'Debt Service to 2072 (MWRA)'!$B19*AP$3 * 'Dashboard Helper'!$H$50</f>
        <v>682392.78916445363</v>
      </c>
      <c r="AQ21" s="2">
        <f>'Debt Service to 2072 (MWRA)'!$B19*AQ$3 * 'Dashboard Helper'!$H$50</f>
        <v>562773.18827444024</v>
      </c>
      <c r="AR21" s="2">
        <f>'Debt Service to 2072 (MWRA)'!$B19*AR$3 * 'Dashboard Helper'!$H$50</f>
        <v>1471559.7250231721</v>
      </c>
      <c r="AS21" s="2">
        <f t="shared" si="0"/>
        <v>76324439.479175195</v>
      </c>
    </row>
    <row r="22" spans="1:45" x14ac:dyDescent="0.25">
      <c r="A22" t="s">
        <v>82</v>
      </c>
      <c r="B22" s="2">
        <f>'Debt Service to 2072 (MWRA)'!$B20*B$3 * 'Dashboard Helper'!$H$50</f>
        <v>1350063.7662241051</v>
      </c>
      <c r="C22" s="2">
        <f>'Debt Service to 2072 (MWRA)'!$B20*C$3 * 'Dashboard Helper'!$H$50</f>
        <v>415613.34325646039</v>
      </c>
      <c r="D22" s="2">
        <f>'Debt Service to 2072 (MWRA)'!$B20*D$3 * 'Dashboard Helper'!$H$50</f>
        <v>550397.6344112854</v>
      </c>
      <c r="E22" s="2">
        <f>'Debt Service to 2072 (MWRA)'!$B20*E$3 * 'Dashboard Helper'!$H$50</f>
        <v>808572.02690024278</v>
      </c>
      <c r="F22" s="2">
        <f>'Debt Service to 2072 (MWRA)'!$B20*F$3 * 'Dashboard Helper'!$H$50</f>
        <v>21900404.445623592</v>
      </c>
      <c r="G22" s="2">
        <f>'Debt Service to 2072 (MWRA)'!$B20*G$3 * 'Dashboard Helper'!$H$50</f>
        <v>1536009.60036891</v>
      </c>
      <c r="H22" s="2">
        <f>'Debt Service to 2072 (MWRA)'!$B20*H$3 * 'Dashboard Helper'!$H$50</f>
        <v>2031546.1997399176</v>
      </c>
      <c r="I22" s="2">
        <f>'Debt Service to 2072 (MWRA)'!$B20*I$3 * 'Dashboard Helper'!$H$50</f>
        <v>882914.87962391286</v>
      </c>
      <c r="J22" s="2">
        <f>'Debt Service to 2072 (MWRA)'!$B20*J$3 * 'Dashboard Helper'!$H$50</f>
        <v>4117797.6090874528</v>
      </c>
      <c r="K22" s="2">
        <f>'Debt Service to 2072 (MWRA)'!$B20*K$3 * 'Dashboard Helper'!$H$50</f>
        <v>703843.75966212491</v>
      </c>
      <c r="L22" s="2">
        <f>'Debt Service to 2072 (MWRA)'!$B20*L$3 * 'Dashboard Helper'!$H$50</f>
        <v>1325219.6995815302</v>
      </c>
      <c r="M22" s="2">
        <f>'Debt Service to 2072 (MWRA)'!$B20*M$3 * 'Dashboard Helper'!$H$50</f>
        <v>894355.25510910433</v>
      </c>
      <c r="N22" s="2">
        <f>'Debt Service to 2072 (MWRA)'!$B20*N$3 * 'Dashboard Helper'!$H$50</f>
        <v>1418521.0601633938</v>
      </c>
      <c r="O22" s="2">
        <f>'Debt Service to 2072 (MWRA)'!$B20*O$3 * 'Dashboard Helper'!$H$50</f>
        <v>2062451.5985483157</v>
      </c>
      <c r="P22" s="2">
        <f>'Debt Service to 2072 (MWRA)'!$B20*P$3 * 'Dashboard Helper'!$H$50</f>
        <v>303508.30361528514</v>
      </c>
      <c r="Q22" s="2">
        <f>'Debt Service to 2072 (MWRA)'!$B20*Q$3 * 'Dashboard Helper'!$H$50</f>
        <v>286063.76367768442</v>
      </c>
      <c r="R22" s="2">
        <f>'Debt Service to 2072 (MWRA)'!$B20*R$3 * 'Dashboard Helper'!$H$50</f>
        <v>1220961.1597643287</v>
      </c>
      <c r="S22" s="2">
        <f>'Debt Service to 2072 (MWRA)'!$B20*S$3 * 'Dashboard Helper'!$H$50</f>
        <v>2096181.5384840462</v>
      </c>
      <c r="T22" s="2">
        <f>'Debt Service to 2072 (MWRA)'!$B20*T$3 * 'Dashboard Helper'!$H$50</f>
        <v>1920816.2657404756</v>
      </c>
      <c r="U22" s="2">
        <f>'Debt Service to 2072 (MWRA)'!$B20*U$3 * 'Dashboard Helper'!$H$50</f>
        <v>1018629.543704018</v>
      </c>
      <c r="V22" s="2">
        <f>'Debt Service to 2072 (MWRA)'!$B20*V$3 * 'Dashboard Helper'!$H$50</f>
        <v>889810.05305232399</v>
      </c>
      <c r="W22" s="2">
        <f>'Debt Service to 2072 (MWRA)'!$B20*W$3 * 'Dashboard Helper'!$H$50</f>
        <v>926218.41540741897</v>
      </c>
      <c r="X22" s="2">
        <f>'Debt Service to 2072 (MWRA)'!$B20*X$3 * 'Dashboard Helper'!$H$50</f>
        <v>982685.18726789765</v>
      </c>
      <c r="Y22" s="2">
        <f>'Debt Service to 2072 (MWRA)'!$B20*Y$3 * 'Dashboard Helper'!$H$50</f>
        <v>3396053.7373935548</v>
      </c>
      <c r="Z22" s="2">
        <f>'Debt Service to 2072 (MWRA)'!$B20*Z$3 * 'Dashboard Helper'!$H$50</f>
        <v>1250293.5469708024</v>
      </c>
      <c r="AA22" s="2">
        <f>'Debt Service to 2072 (MWRA)'!$B20*AA$3 * 'Dashboard Helper'!$H$50</f>
        <v>3253806.1845080778</v>
      </c>
      <c r="AB22" s="2">
        <f>'Debt Service to 2072 (MWRA)'!$B20*AB$3 * 'Dashboard Helper'!$H$50</f>
        <v>1024344.6612728939</v>
      </c>
      <c r="AC22" s="2">
        <f>'Debt Service to 2072 (MWRA)'!$B20*AC$3 * 'Dashboard Helper'!$H$50</f>
        <v>787191.00590162934</v>
      </c>
      <c r="AD22" s="2">
        <f>'Debt Service to 2072 (MWRA)'!$B20*AD$3 * 'Dashboard Helper'!$H$50</f>
        <v>1713246.1890633916</v>
      </c>
      <c r="AE22" s="2">
        <f>'Debt Service to 2072 (MWRA)'!$B20*AE$3 * 'Dashboard Helper'!$H$50</f>
        <v>2577208.0524665019</v>
      </c>
      <c r="AF22" s="2">
        <f>'Debt Service to 2072 (MWRA)'!$B20*AF$3 * 'Dashboard Helper'!$H$50</f>
        <v>790064.74802977627</v>
      </c>
      <c r="AG22" s="2">
        <f>'Debt Service to 2072 (MWRA)'!$B20*AG$3 * 'Dashboard Helper'!$H$50</f>
        <v>803167.25457366661</v>
      </c>
      <c r="AH22" s="2">
        <f>'Debt Service to 2072 (MWRA)'!$B20*AH$3 * 'Dashboard Helper'!$H$50</f>
        <v>987575.86577886553</v>
      </c>
      <c r="AI22" s="2">
        <f>'Debt Service to 2072 (MWRA)'!$B20*AI$3 * 'Dashboard Helper'!$H$50</f>
        <v>635087.25168929237</v>
      </c>
      <c r="AJ22" s="2">
        <f>'Debt Service to 2072 (MWRA)'!$B20*AJ$3 * 'Dashboard Helper'!$H$50</f>
        <v>2141923.4514021082</v>
      </c>
      <c r="AK22" s="2">
        <f>'Debt Service to 2072 (MWRA)'!$B20*AK$3 * 'Dashboard Helper'!$H$50</f>
        <v>1005397.9465827171</v>
      </c>
      <c r="AL22" s="2">
        <f>'Debt Service to 2072 (MWRA)'!$B20*AL$3 * 'Dashboard Helper'!$H$50</f>
        <v>918339.6768391534</v>
      </c>
      <c r="AM22" s="2">
        <f>'Debt Service to 2072 (MWRA)'!$B20*AM$3 * 'Dashboard Helper'!$H$50</f>
        <v>465987.60499932925</v>
      </c>
      <c r="AN22" s="2">
        <f>'Debt Service to 2072 (MWRA)'!$B20*AN$3 * 'Dashboard Helper'!$H$50</f>
        <v>1996309.9872355328</v>
      </c>
      <c r="AO22" s="2">
        <f>'Debt Service to 2072 (MWRA)'!$B20*AO$3 * 'Dashboard Helper'!$H$50</f>
        <v>453720.89177830302</v>
      </c>
      <c r="AP22" s="2">
        <f>'Debt Service to 2072 (MWRA)'!$B20*AP$3 * 'Dashboard Helper'!$H$50</f>
        <v>684567.58986275911</v>
      </c>
      <c r="AQ22" s="2">
        <f>'Debt Service to 2072 (MWRA)'!$B20*AQ$3 * 'Dashboard Helper'!$H$50</f>
        <v>564566.75869646273</v>
      </c>
      <c r="AR22" s="2">
        <f>'Debt Service to 2072 (MWRA)'!$B20*AR$3 * 'Dashboard Helper'!$H$50</f>
        <v>1476249.6179534551</v>
      </c>
      <c r="AS22" s="2">
        <f t="shared" si="0"/>
        <v>76567687.132012114</v>
      </c>
    </row>
    <row r="23" spans="1:45" x14ac:dyDescent="0.25">
      <c r="A23" t="s">
        <v>83</v>
      </c>
      <c r="B23" s="2">
        <f>'Debt Service to 2072 (MWRA)'!$B21*B$3 * 'Dashboard Helper'!$H$50</f>
        <v>1348953.3373533792</v>
      </c>
      <c r="C23" s="2">
        <f>'Debt Service to 2072 (MWRA)'!$B21*C$3 * 'Dashboard Helper'!$H$50</f>
        <v>415271.50084356335</v>
      </c>
      <c r="D23" s="2">
        <f>'Debt Service to 2072 (MWRA)'!$B21*D$3 * 'Dashboard Helper'!$H$50</f>
        <v>549944.93177684699</v>
      </c>
      <c r="E23" s="2">
        <f>'Debt Service to 2072 (MWRA)'!$B21*E$3 * 'Dashboard Helper'!$H$50</f>
        <v>807906.97555585892</v>
      </c>
      <c r="F23" s="2">
        <f>'Debt Service to 2072 (MWRA)'!$B21*F$3 * 'Dashboard Helper'!$H$50</f>
        <v>21882391.339883402</v>
      </c>
      <c r="G23" s="2">
        <f>'Debt Service to 2072 (MWRA)'!$B21*G$3 * 'Dashboard Helper'!$H$50</f>
        <v>1534746.2308536079</v>
      </c>
      <c r="H23" s="2">
        <f>'Debt Service to 2072 (MWRA)'!$B21*H$3 * 'Dashboard Helper'!$H$50</f>
        <v>2029875.2508493229</v>
      </c>
      <c r="I23" s="2">
        <f>'Debt Service to 2072 (MWRA)'!$B21*I$3 * 'Dashboard Helper'!$H$50</f>
        <v>882188.68120480422</v>
      </c>
      <c r="J23" s="2">
        <f>'Debt Service to 2072 (MWRA)'!$B21*J$3 * 'Dashboard Helper'!$H$50</f>
        <v>4114410.7162136999</v>
      </c>
      <c r="K23" s="2">
        <f>'Debt Service to 2072 (MWRA)'!$B21*K$3 * 'Dashboard Helper'!$H$50</f>
        <v>703264.84742793092</v>
      </c>
      <c r="L23" s="2">
        <f>'Debt Service to 2072 (MWRA)'!$B21*L$3 * 'Dashboard Helper'!$H$50</f>
        <v>1324129.7049818044</v>
      </c>
      <c r="M23" s="2">
        <f>'Debt Service to 2072 (MWRA)'!$B21*M$3 * 'Dashboard Helper'!$H$50</f>
        <v>893619.64696910058</v>
      </c>
      <c r="N23" s="2">
        <f>'Debt Service to 2072 (MWRA)'!$B21*N$3 * 'Dashboard Helper'!$H$50</f>
        <v>1417354.325096247</v>
      </c>
      <c r="O23" s="2">
        <f>'Debt Service to 2072 (MWRA)'!$B21*O$3 * 'Dashboard Helper'!$H$50</f>
        <v>2060755.2299346258</v>
      </c>
      <c r="P23" s="2">
        <f>'Debt Service to 2072 (MWRA)'!$B21*P$3 * 'Dashboard Helper'!$H$50</f>
        <v>303258.667715655</v>
      </c>
      <c r="Q23" s="2">
        <f>'Debt Service to 2072 (MWRA)'!$B21*Q$3 * 'Dashboard Helper'!$H$50</f>
        <v>285828.47593054001</v>
      </c>
      <c r="R23" s="2">
        <f>'Debt Service to 2072 (MWRA)'!$B21*R$3 * 'Dashboard Helper'!$H$50</f>
        <v>1219956.917923494</v>
      </c>
      <c r="S23" s="2">
        <f>'Debt Service to 2072 (MWRA)'!$B21*S$3 * 'Dashboard Helper'!$H$50</f>
        <v>2094457.426959207</v>
      </c>
      <c r="T23" s="2">
        <f>'Debt Service to 2072 (MWRA)'!$B21*T$3 * 'Dashboard Helper'!$H$50</f>
        <v>1919236.3923373078</v>
      </c>
      <c r="U23" s="2">
        <f>'Debt Service to 2072 (MWRA)'!$B21*U$3 * 'Dashboard Helper'!$H$50</f>
        <v>1017791.7198306563</v>
      </c>
      <c r="V23" s="2">
        <f>'Debt Service to 2072 (MWRA)'!$B21*V$3 * 'Dashboard Helper'!$H$50</f>
        <v>889078.18334580283</v>
      </c>
      <c r="W23" s="2">
        <f>'Debt Service to 2072 (MWRA)'!$B21*W$3 * 'Dashboard Helper'!$H$50</f>
        <v>925456.5997844853</v>
      </c>
      <c r="X23" s="2">
        <f>'Debt Service to 2072 (MWRA)'!$B21*X$3 * 'Dashboard Helper'!$H$50</f>
        <v>981876.92766559101</v>
      </c>
      <c r="Y23" s="2">
        <f>'Debt Service to 2072 (MWRA)'!$B21*Y$3 * 'Dashboard Helper'!$H$50</f>
        <v>3393260.4796150094</v>
      </c>
      <c r="Z23" s="2">
        <f>'Debt Service to 2072 (MWRA)'!$B21*Z$3 * 'Dashboard Helper'!$H$50</f>
        <v>1249265.179210573</v>
      </c>
      <c r="AA23" s="2">
        <f>'Debt Service to 2072 (MWRA)'!$B21*AA$3 * 'Dashboard Helper'!$H$50</f>
        <v>3251129.9254917135</v>
      </c>
      <c r="AB23" s="2">
        <f>'Debt Service to 2072 (MWRA)'!$B21*AB$3 * 'Dashboard Helper'!$H$50</f>
        <v>1023502.1367093078</v>
      </c>
      <c r="AC23" s="2">
        <f>'Debt Service to 2072 (MWRA)'!$B21*AC$3 * 'Dashboard Helper'!$H$50</f>
        <v>786543.54046955309</v>
      </c>
      <c r="AD23" s="2">
        <f>'Debt Service to 2072 (MWRA)'!$B21*AD$3 * 'Dashboard Helper'!$H$50</f>
        <v>1711837.0422670757</v>
      </c>
      <c r="AE23" s="2">
        <f>'Debt Service to 2072 (MWRA)'!$B21*AE$3 * 'Dashboard Helper'!$H$50</f>
        <v>2575088.2961268956</v>
      </c>
      <c r="AF23" s="2">
        <f>'Debt Service to 2072 (MWRA)'!$B21*AF$3 * 'Dashboard Helper'!$H$50</f>
        <v>789414.91894177068</v>
      </c>
      <c r="AG23" s="2">
        <f>'Debt Service to 2072 (MWRA)'!$B21*AG$3 * 'Dashboard Helper'!$H$50</f>
        <v>802506.64866021811</v>
      </c>
      <c r="AH23" s="2">
        <f>'Debt Service to 2072 (MWRA)'!$B21*AH$3 * 'Dashboard Helper'!$H$50</f>
        <v>986763.58358832868</v>
      </c>
      <c r="AI23" s="2">
        <f>'Debt Service to 2072 (MWRA)'!$B21*AI$3 * 'Dashboard Helper'!$H$50</f>
        <v>634564.89175537752</v>
      </c>
      <c r="AJ23" s="2">
        <f>'Debt Service to 2072 (MWRA)'!$B21*AJ$3 * 'Dashboard Helper'!$H$50</f>
        <v>2140161.7171056806</v>
      </c>
      <c r="AK23" s="2">
        <f>'Debt Service to 2072 (MWRA)'!$B21*AK$3 * 'Dashboard Helper'!$H$50</f>
        <v>1004571.0057119342</v>
      </c>
      <c r="AL23" s="2">
        <f>'Debt Service to 2072 (MWRA)'!$B21*AL$3 * 'Dashboard Helper'!$H$50</f>
        <v>917584.34148699651</v>
      </c>
      <c r="AM23" s="2">
        <f>'Debt Service to 2072 (MWRA)'!$B21*AM$3 * 'Dashboard Helper'!$H$50</f>
        <v>465604.32970305282</v>
      </c>
      <c r="AN23" s="2">
        <f>'Debt Service to 2072 (MWRA)'!$B21*AN$3 * 'Dashboard Helper'!$H$50</f>
        <v>1994668.0201668628</v>
      </c>
      <c r="AO23" s="2">
        <f>'Debt Service to 2072 (MWRA)'!$B21*AO$3 * 'Dashboard Helper'!$H$50</f>
        <v>453347.70586658042</v>
      </c>
      <c r="AP23" s="2">
        <f>'Debt Service to 2072 (MWRA)'!$B21*AP$3 * 'Dashboard Helper'!$H$50</f>
        <v>684004.53229854279</v>
      </c>
      <c r="AQ23" s="2">
        <f>'Debt Service to 2072 (MWRA)'!$B21*AQ$3 * 'Dashboard Helper'!$H$50</f>
        <v>564102.4019423651</v>
      </c>
      <c r="AR23" s="2">
        <f>'Debt Service to 2072 (MWRA)'!$B21*AR$3 * 'Dashboard Helper'!$H$50</f>
        <v>1475035.4010866785</v>
      </c>
      <c r="AS23" s="2">
        <f t="shared" si="0"/>
        <v>76504710.128641456</v>
      </c>
    </row>
    <row r="24" spans="1:45" x14ac:dyDescent="0.25">
      <c r="A24" t="s">
        <v>84</v>
      </c>
      <c r="B24" s="2">
        <f>'Debt Service to 2072 (MWRA)'!$B22*B$3 * 'Dashboard Helper'!$H$50</f>
        <v>1349132.4568639791</v>
      </c>
      <c r="C24" s="2">
        <f>'Debt Service to 2072 (MWRA)'!$B22*C$3 * 'Dashboard Helper'!$H$50</f>
        <v>415326.64228243858</v>
      </c>
      <c r="D24" s="2">
        <f>'Debt Service to 2072 (MWRA)'!$B22*D$3 * 'Dashboard Helper'!$H$50</f>
        <v>550017.95570162567</v>
      </c>
      <c r="E24" s="2">
        <f>'Debt Service to 2072 (MWRA)'!$B22*E$3 * 'Dashboard Helper'!$H$50</f>
        <v>808014.25272999436</v>
      </c>
      <c r="F24" s="2">
        <f>'Debt Service to 2072 (MWRA)'!$B22*F$3 * 'Dashboard Helper'!$H$50</f>
        <v>21885296.972805627</v>
      </c>
      <c r="G24" s="2">
        <f>'Debt Service to 2072 (MWRA)'!$B22*G$3 * 'Dashboard Helper'!$H$50</f>
        <v>1534950.020700264</v>
      </c>
      <c r="H24" s="2">
        <f>'Debt Service to 2072 (MWRA)'!$B22*H$3 * 'Dashboard Helper'!$H$50</f>
        <v>2030144.7859410439</v>
      </c>
      <c r="I24" s="2">
        <f>'Debt Service to 2072 (MWRA)'!$B22*I$3 * 'Dashboard Helper'!$H$50</f>
        <v>882305.82180593442</v>
      </c>
      <c r="J24" s="2">
        <f>'Debt Service to 2072 (MWRA)'!$B22*J$3 * 'Dashboard Helper'!$H$50</f>
        <v>4114957.0444027395</v>
      </c>
      <c r="K24" s="2">
        <f>'Debt Service to 2072 (MWRA)'!$B22*K$3 * 'Dashboard Helper'!$H$50</f>
        <v>703358.22979469283</v>
      </c>
      <c r="L24" s="2">
        <f>'Debt Service to 2072 (MWRA)'!$B22*L$3 * 'Dashboard Helper'!$H$50</f>
        <v>1324305.5283095352</v>
      </c>
      <c r="M24" s="2">
        <f>'Debt Service to 2072 (MWRA)'!$B22*M$3 * 'Dashboard Helper'!$H$50</f>
        <v>893738.30542035692</v>
      </c>
      <c r="N24" s="2">
        <f>'Debt Service to 2072 (MWRA)'!$B22*N$3 * 'Dashboard Helper'!$H$50</f>
        <v>1417542.5271682001</v>
      </c>
      <c r="O24" s="2">
        <f>'Debt Service to 2072 (MWRA)'!$B22*O$3 * 'Dashboard Helper'!$H$50</f>
        <v>2061028.8653955648</v>
      </c>
      <c r="P24" s="2">
        <f>'Debt Service to 2072 (MWRA)'!$B22*P$3 * 'Dashboard Helper'!$H$50</f>
        <v>303298.93563496869</v>
      </c>
      <c r="Q24" s="2">
        <f>'Debt Service to 2072 (MWRA)'!$B22*Q$3 * 'Dashboard Helper'!$H$50</f>
        <v>285866.42939809628</v>
      </c>
      <c r="R24" s="2">
        <f>'Debt Service to 2072 (MWRA)'!$B22*R$3 * 'Dashboard Helper'!$H$50</f>
        <v>1220118.9087648676</v>
      </c>
      <c r="S24" s="2">
        <f>'Debt Service to 2072 (MWRA)'!$B22*S$3 * 'Dashboard Helper'!$H$50</f>
        <v>2094735.5375349408</v>
      </c>
      <c r="T24" s="2">
        <f>'Debt Service to 2072 (MWRA)'!$B22*T$3 * 'Dashboard Helper'!$H$50</f>
        <v>1919491.236351405</v>
      </c>
      <c r="U24" s="2">
        <f>'Debt Service to 2072 (MWRA)'!$B22*U$3 * 'Dashboard Helper'!$H$50</f>
        <v>1017926.8663547803</v>
      </c>
      <c r="V24" s="2">
        <f>'Debt Service to 2072 (MWRA)'!$B22*V$3 * 'Dashboard Helper'!$H$50</f>
        <v>889196.23876304831</v>
      </c>
      <c r="W24" s="2">
        <f>'Debt Service to 2072 (MWRA)'!$B22*W$3 * 'Dashboard Helper'!$H$50</f>
        <v>925579.48567582387</v>
      </c>
      <c r="X24" s="2">
        <f>'Debt Service to 2072 (MWRA)'!$B22*X$3 * 'Dashboard Helper'!$H$50</f>
        <v>982007.30527753849</v>
      </c>
      <c r="Y24" s="2">
        <f>'Debt Service to 2072 (MWRA)'!$B22*Y$3 * 'Dashboard Helper'!$H$50</f>
        <v>3393711.0505425697</v>
      </c>
      <c r="Z24" s="2">
        <f>'Debt Service to 2072 (MWRA)'!$B22*Z$3 * 'Dashboard Helper'!$H$50</f>
        <v>1249431.0617220828</v>
      </c>
      <c r="AA24" s="2">
        <f>'Debt Service to 2072 (MWRA)'!$B22*AA$3 * 'Dashboard Helper'!$H$50</f>
        <v>3251561.6237462233</v>
      </c>
      <c r="AB24" s="2">
        <f>'Debt Service to 2072 (MWRA)'!$B22*AB$3 * 'Dashboard Helper'!$H$50</f>
        <v>1023638.0414858104</v>
      </c>
      <c r="AC24" s="2">
        <f>'Debt Service to 2072 (MWRA)'!$B22*AC$3 * 'Dashboard Helper'!$H$50</f>
        <v>786647.98091988848</v>
      </c>
      <c r="AD24" s="2">
        <f>'Debt Service to 2072 (MWRA)'!$B22*AD$3 * 'Dashboard Helper'!$H$50</f>
        <v>1712064.3469519354</v>
      </c>
      <c r="AE24" s="2">
        <f>'Debt Service to 2072 (MWRA)'!$B22*AE$3 * 'Dashboard Helper'!$H$50</f>
        <v>2575430.2268242603</v>
      </c>
      <c r="AF24" s="2">
        <f>'Debt Service to 2072 (MWRA)'!$B22*AF$3 * 'Dashboard Helper'!$H$50</f>
        <v>789519.74066541786</v>
      </c>
      <c r="AG24" s="2">
        <f>'Debt Service to 2072 (MWRA)'!$B22*AG$3 * 'Dashboard Helper'!$H$50</f>
        <v>802613.2087569841</v>
      </c>
      <c r="AH24" s="2">
        <f>'Debt Service to 2072 (MWRA)'!$B22*AH$3 * 'Dashboard Helper'!$H$50</f>
        <v>986894.61007032462</v>
      </c>
      <c r="AI24" s="2">
        <f>'Debt Service to 2072 (MWRA)'!$B22*AI$3 * 'Dashboard Helper'!$H$50</f>
        <v>634649.1518626085</v>
      </c>
      <c r="AJ24" s="2">
        <f>'Debt Service to 2072 (MWRA)'!$B22*AJ$3 * 'Dashboard Helper'!$H$50</f>
        <v>2140445.8964829482</v>
      </c>
      <c r="AK24" s="2">
        <f>'Debt Service to 2072 (MWRA)'!$B22*AK$3 * 'Dashboard Helper'!$H$50</f>
        <v>1004704.3967358662</v>
      </c>
      <c r="AL24" s="2">
        <f>'Debt Service to 2072 (MWRA)'!$B22*AL$3 * 'Dashboard Helper'!$H$50</f>
        <v>917706.18206786038</v>
      </c>
      <c r="AM24" s="2">
        <f>'Debt Service to 2072 (MWRA)'!$B22*AM$3 * 'Dashboard Helper'!$H$50</f>
        <v>465666.15453965776</v>
      </c>
      <c r="AN24" s="2">
        <f>'Debt Service to 2072 (MWRA)'!$B22*AN$3 * 'Dashboard Helper'!$H$50</f>
        <v>1994932.880299299</v>
      </c>
      <c r="AO24" s="2">
        <f>'Debt Service to 2072 (MWRA)'!$B22*AO$3 * 'Dashboard Helper'!$H$50</f>
        <v>453407.9032188222</v>
      </c>
      <c r="AP24" s="2">
        <f>'Debt Service to 2072 (MWRA)'!$B22*AP$3 * 'Dashboard Helper'!$H$50</f>
        <v>684095.35720232606</v>
      </c>
      <c r="AQ24" s="2">
        <f>'Debt Service to 2072 (MWRA)'!$B22*AQ$3 * 'Dashboard Helper'!$H$50</f>
        <v>564177.30575361359</v>
      </c>
      <c r="AR24" s="2">
        <f>'Debt Service to 2072 (MWRA)'!$B22*AR$3 * 'Dashboard Helper'!$H$50</f>
        <v>1475231.2622865019</v>
      </c>
      <c r="AS24" s="2">
        <f t="shared" si="0"/>
        <v>76514868.735212475</v>
      </c>
    </row>
    <row r="25" spans="1:45" x14ac:dyDescent="0.25">
      <c r="A25" t="s">
        <v>85</v>
      </c>
      <c r="B25" s="2">
        <f>'Debt Service to 2072 (MWRA)'!$B23*B$3 * 'Dashboard Helper'!$H$50</f>
        <v>1348573.32533661</v>
      </c>
      <c r="C25" s="2">
        <f>'Debt Service to 2072 (MWRA)'!$B23*C$3 * 'Dashboard Helper'!$H$50</f>
        <v>415154.51521020406</v>
      </c>
      <c r="D25" s="2">
        <f>'Debt Service to 2072 (MWRA)'!$B23*D$3 * 'Dashboard Helper'!$H$50</f>
        <v>549790.00745378144</v>
      </c>
      <c r="E25" s="2">
        <f>'Debt Service to 2072 (MWRA)'!$B23*E$3 * 'Dashboard Helper'!$H$50</f>
        <v>807679.38105674507</v>
      </c>
      <c r="F25" s="2">
        <f>'Debt Service to 2072 (MWRA)'!$B23*F$3 * 'Dashboard Helper'!$H$50</f>
        <v>21876226.877826381</v>
      </c>
      <c r="G25" s="2">
        <f>'Debt Service to 2072 (MWRA)'!$B23*G$3 * 'Dashboard Helper'!$H$50</f>
        <v>1534313.8793450226</v>
      </c>
      <c r="H25" s="2">
        <f>'Debt Service to 2072 (MWRA)'!$B23*H$3 * 'Dashboard Helper'!$H$50</f>
        <v>2029303.4171420289</v>
      </c>
      <c r="I25" s="2">
        <f>'Debt Service to 2072 (MWRA)'!$B23*I$3 * 'Dashboard Helper'!$H$50</f>
        <v>881940.16089603398</v>
      </c>
      <c r="J25" s="2">
        <f>'Debt Service to 2072 (MWRA)'!$B23*J$3 * 'Dashboard Helper'!$H$50</f>
        <v>4113251.6505360445</v>
      </c>
      <c r="K25" s="2">
        <f>'Debt Service to 2072 (MWRA)'!$B23*K$3 * 'Dashboard Helper'!$H$50</f>
        <v>703066.73153645161</v>
      </c>
      <c r="L25" s="2">
        <f>'Debt Service to 2072 (MWRA)'!$B23*L$3 * 'Dashboard Helper'!$H$50</f>
        <v>1323756.6860005539</v>
      </c>
      <c r="M25" s="2">
        <f>'Debt Service to 2072 (MWRA)'!$B23*M$3 * 'Dashboard Helper'!$H$50</f>
        <v>893367.90645675967</v>
      </c>
      <c r="N25" s="2">
        <f>'Debt Service to 2072 (MWRA)'!$B23*N$3 * 'Dashboard Helper'!$H$50</f>
        <v>1416955.0439197659</v>
      </c>
      <c r="O25" s="2">
        <f>'Debt Service to 2072 (MWRA)'!$B23*O$3 * 'Dashboard Helper'!$H$50</f>
        <v>2060174.6970656891</v>
      </c>
      <c r="P25" s="2">
        <f>'Debt Service to 2072 (MWRA)'!$B23*P$3 * 'Dashboard Helper'!$H$50</f>
        <v>303173.23708234081</v>
      </c>
      <c r="Q25" s="2">
        <f>'Debt Service to 2072 (MWRA)'!$B23*Q$3 * 'Dashboard Helper'!$H$50</f>
        <v>285747.95553551911</v>
      </c>
      <c r="R25" s="2">
        <f>'Debt Service to 2072 (MWRA)'!$B23*R$3 * 'Dashboard Helper'!$H$50</f>
        <v>1219613.2453323714</v>
      </c>
      <c r="S25" s="2">
        <f>'Debt Service to 2072 (MWRA)'!$B23*S$3 * 'Dashboard Helper'!$H$50</f>
        <v>2093867.3998850181</v>
      </c>
      <c r="T25" s="2">
        <f>'Debt Service to 2072 (MWRA)'!$B23*T$3 * 'Dashboard Helper'!$H$50</f>
        <v>1918695.726569328</v>
      </c>
      <c r="U25" s="2">
        <f>'Debt Service to 2072 (MWRA)'!$B23*U$3 * 'Dashboard Helper'!$H$50</f>
        <v>1017504.9989535186</v>
      </c>
      <c r="V25" s="2">
        <f>'Debt Service to 2072 (MWRA)'!$B23*V$3 * 'Dashboard Helper'!$H$50</f>
        <v>888827.72220369871</v>
      </c>
      <c r="W25" s="2">
        <f>'Debt Service to 2072 (MWRA)'!$B23*W$3 * 'Dashboard Helper'!$H$50</f>
        <v>925195.89052258711</v>
      </c>
      <c r="X25" s="2">
        <f>'Debt Service to 2072 (MWRA)'!$B23*X$3 * 'Dashboard Helper'!$H$50</f>
        <v>981600.32430121256</v>
      </c>
      <c r="Y25" s="2">
        <f>'Debt Service to 2072 (MWRA)'!$B23*Y$3 * 'Dashboard Helper'!$H$50</f>
        <v>3392304.5683002328</v>
      </c>
      <c r="Z25" s="2">
        <f>'Debt Service to 2072 (MWRA)'!$B23*Z$3 * 'Dashboard Helper'!$H$50</f>
        <v>1248913.2502245321</v>
      </c>
      <c r="AA25" s="2">
        <f>'Debt Service to 2072 (MWRA)'!$B23*AA$3 * 'Dashboard Helper'!$H$50</f>
        <v>3250214.0536038182</v>
      </c>
      <c r="AB25" s="2">
        <f>'Debt Service to 2072 (MWRA)'!$B23*AB$3 * 'Dashboard Helper'!$H$50</f>
        <v>1023213.8071575223</v>
      </c>
      <c r="AC25" s="2">
        <f>'Debt Service to 2072 (MWRA)'!$B23*AC$3 * 'Dashboard Helper'!$H$50</f>
        <v>786321.96423795645</v>
      </c>
      <c r="AD25" s="2">
        <f>'Debt Service to 2072 (MWRA)'!$B23*AD$3 * 'Dashboard Helper'!$H$50</f>
        <v>1711354.8027197176</v>
      </c>
      <c r="AE25" s="2">
        <f>'Debt Service to 2072 (MWRA)'!$B23*AE$3 * 'Dashboard Helper'!$H$50</f>
        <v>2574362.8711105715</v>
      </c>
      <c r="AF25" s="2">
        <f>'Debt Service to 2072 (MWRA)'!$B23*AF$3 * 'Dashboard Helper'!$H$50</f>
        <v>789192.53381760954</v>
      </c>
      <c r="AG25" s="2">
        <f>'Debt Service to 2072 (MWRA)'!$B23*AG$3 * 'Dashboard Helper'!$H$50</f>
        <v>802280.57548067695</v>
      </c>
      <c r="AH25" s="2">
        <f>'Debt Service to 2072 (MWRA)'!$B23*AH$3 * 'Dashboard Helper'!$H$50</f>
        <v>986485.60361000744</v>
      </c>
      <c r="AI25" s="2">
        <f>'Debt Service to 2072 (MWRA)'!$B23*AI$3 * 'Dashboard Helper'!$H$50</f>
        <v>634386.12924550439</v>
      </c>
      <c r="AJ25" s="2">
        <f>'Debt Service to 2072 (MWRA)'!$B23*AJ$3 * 'Dashboard Helper'!$H$50</f>
        <v>2139558.8147310694</v>
      </c>
      <c r="AK25" s="2">
        <f>'Debt Service to 2072 (MWRA)'!$B23*AK$3 * 'Dashboard Helper'!$H$50</f>
        <v>1004288.0092262162</v>
      </c>
      <c r="AL25" s="2">
        <f>'Debt Service to 2072 (MWRA)'!$B23*AL$3 * 'Dashboard Helper'!$H$50</f>
        <v>917325.84990948311</v>
      </c>
      <c r="AM25" s="2">
        <f>'Debt Service to 2072 (MWRA)'!$B23*AM$3 * 'Dashboard Helper'!$H$50</f>
        <v>465473.16486921645</v>
      </c>
      <c r="AN25" s="2">
        <f>'Debt Service to 2072 (MWRA)'!$B23*AN$3 * 'Dashboard Helper'!$H$50</f>
        <v>1994106.1046460369</v>
      </c>
      <c r="AO25" s="2">
        <f>'Debt Service to 2072 (MWRA)'!$B23*AO$3 * 'Dashboard Helper'!$H$50</f>
        <v>453219.9938314539</v>
      </c>
      <c r="AP25" s="2">
        <f>'Debt Service to 2072 (MWRA)'!$B23*AP$3 * 'Dashboard Helper'!$H$50</f>
        <v>683811.84220719535</v>
      </c>
      <c r="AQ25" s="2">
        <f>'Debt Service to 2072 (MWRA)'!$B23*AQ$3 * 'Dashboard Helper'!$H$50</f>
        <v>563943.48933546431</v>
      </c>
      <c r="AR25" s="2">
        <f>'Debt Service to 2072 (MWRA)'!$B23*AR$3 * 'Dashboard Helper'!$H$50</f>
        <v>1474619.8706438888</v>
      </c>
      <c r="AS25" s="2">
        <f t="shared" si="0"/>
        <v>76483158.079075858</v>
      </c>
    </row>
    <row r="26" spans="1:45" x14ac:dyDescent="0.25">
      <c r="A26" t="s">
        <v>86</v>
      </c>
      <c r="B26" s="2">
        <f>'Debt Service to 2072 (MWRA)'!$B24*B$3 * 'Dashboard Helper'!$H$50</f>
        <v>1349323.6777177944</v>
      </c>
      <c r="C26" s="2">
        <f>'Debt Service to 2072 (MWRA)'!$B24*C$3 * 'Dashboard Helper'!$H$50</f>
        <v>415385.50908587623</v>
      </c>
      <c r="D26" s="2">
        <f>'Debt Service to 2072 (MWRA)'!$B24*D$3 * 'Dashboard Helper'!$H$50</f>
        <v>550095.9131346175</v>
      </c>
      <c r="E26" s="2">
        <f>'Debt Service to 2072 (MWRA)'!$B24*E$3 * 'Dashboard Helper'!$H$50</f>
        <v>808128.77756743028</v>
      </c>
      <c r="F26" s="2">
        <f>'Debt Service to 2072 (MWRA)'!$B24*F$3 * 'Dashboard Helper'!$H$50</f>
        <v>21888398.910759792</v>
      </c>
      <c r="G26" s="2">
        <f>'Debt Service to 2072 (MWRA)'!$B24*G$3 * 'Dashboard Helper'!$H$50</f>
        <v>1535167.5786220445</v>
      </c>
      <c r="H26" s="2">
        <f>'Debt Service to 2072 (MWRA)'!$B24*H$3 * 'Dashboard Helper'!$H$50</f>
        <v>2030432.5308673196</v>
      </c>
      <c r="I26" s="2">
        <f>'Debt Service to 2072 (MWRA)'!$B24*I$3 * 'Dashboard Helper'!$H$50</f>
        <v>882430.87644509436</v>
      </c>
      <c r="J26" s="2">
        <f>'Debt Service to 2072 (MWRA)'!$B24*J$3 * 'Dashboard Helper'!$H$50</f>
        <v>4115540.2826129249</v>
      </c>
      <c r="K26" s="2">
        <f>'Debt Service to 2072 (MWRA)'!$B24*K$3 * 'Dashboard Helper'!$H$50</f>
        <v>703457.92108931346</v>
      </c>
      <c r="L26" s="2">
        <f>'Debt Service to 2072 (MWRA)'!$B24*L$3 * 'Dashboard Helper'!$H$50</f>
        <v>1324493.2302898318</v>
      </c>
      <c r="M26" s="2">
        <f>'Debt Service to 2072 (MWRA)'!$B24*M$3 * 'Dashboard Helper'!$H$50</f>
        <v>893864.98045584408</v>
      </c>
      <c r="N26" s="2">
        <f>'Debt Service to 2072 (MWRA)'!$B24*N$3 * 'Dashboard Helper'!$H$50</f>
        <v>1417743.4442026883</v>
      </c>
      <c r="O26" s="2">
        <f>'Debt Service to 2072 (MWRA)'!$B24*O$3 * 'Dashboard Helper'!$H$50</f>
        <v>2061320.9877126687</v>
      </c>
      <c r="P26" s="2">
        <f>'Debt Service to 2072 (MWRA)'!$B24*P$3 * 'Dashboard Helper'!$H$50</f>
        <v>303341.92406144843</v>
      </c>
      <c r="Q26" s="2">
        <f>'Debt Service to 2072 (MWRA)'!$B24*Q$3 * 'Dashboard Helper'!$H$50</f>
        <v>285906.94700808229</v>
      </c>
      <c r="R26" s="2">
        <f>'Debt Service to 2072 (MWRA)'!$B24*R$3 * 'Dashboard Helper'!$H$50</f>
        <v>1220291.8437337826</v>
      </c>
      <c r="S26" s="2">
        <f>'Debt Service to 2072 (MWRA)'!$B24*S$3 * 'Dashboard Helper'!$H$50</f>
        <v>2095032.4373063212</v>
      </c>
      <c r="T26" s="2">
        <f>'Debt Service to 2072 (MWRA)'!$B24*T$3 * 'Dashboard Helper'!$H$50</f>
        <v>1919763.2976684675</v>
      </c>
      <c r="U26" s="2">
        <f>'Debt Service to 2072 (MWRA)'!$B24*U$3 * 'Dashboard Helper'!$H$50</f>
        <v>1018071.1434000145</v>
      </c>
      <c r="V26" s="2">
        <f>'Debt Service to 2072 (MWRA)'!$B24*V$3 * 'Dashboard Helper'!$H$50</f>
        <v>889322.27002344874</v>
      </c>
      <c r="W26" s="2">
        <f>'Debt Service to 2072 (MWRA)'!$B24*W$3 * 'Dashboard Helper'!$H$50</f>
        <v>925710.67375793133</v>
      </c>
      <c r="X26" s="2">
        <f>'Debt Service to 2072 (MWRA)'!$B24*X$3 * 'Dashboard Helper'!$H$50</f>
        <v>982146.49122211547</v>
      </c>
      <c r="Y26" s="2">
        <f>'Debt Service to 2072 (MWRA)'!$B24*Y$3 * 'Dashboard Helper'!$H$50</f>
        <v>3394192.062115144</v>
      </c>
      <c r="Z26" s="2">
        <f>'Debt Service to 2072 (MWRA)'!$B24*Z$3 * 'Dashboard Helper'!$H$50</f>
        <v>1249608.1512830006</v>
      </c>
      <c r="AA26" s="2">
        <f>'Debt Service to 2072 (MWRA)'!$B24*AA$3 * 'Dashboard Helper'!$H$50</f>
        <v>3252022.4876048928</v>
      </c>
      <c r="AB26" s="2">
        <f>'Debt Service to 2072 (MWRA)'!$B24*AB$3 * 'Dashboard Helper'!$H$50</f>
        <v>1023783.1280110769</v>
      </c>
      <c r="AC26" s="2">
        <f>'Debt Service to 2072 (MWRA)'!$B24*AC$3 * 'Dashboard Helper'!$H$50</f>
        <v>786759.47738400369</v>
      </c>
      <c r="AD26" s="2">
        <f>'Debt Service to 2072 (MWRA)'!$B24*AD$3 * 'Dashboard Helper'!$H$50</f>
        <v>1712307.0083782063</v>
      </c>
      <c r="AE26" s="2">
        <f>'Debt Service to 2072 (MWRA)'!$B24*AE$3 * 'Dashboard Helper'!$H$50</f>
        <v>2575795.2584150503</v>
      </c>
      <c r="AF26" s="2">
        <f>'Debt Service to 2072 (MWRA)'!$B24*AF$3 * 'Dashboard Helper'!$H$50</f>
        <v>789631.64416173205</v>
      </c>
      <c r="AG26" s="2">
        <f>'Debt Service to 2072 (MWRA)'!$B24*AG$3 * 'Dashboard Helper'!$H$50</f>
        <v>802726.96807118726</v>
      </c>
      <c r="AH26" s="2">
        <f>'Debt Service to 2072 (MWRA)'!$B24*AH$3 * 'Dashboard Helper'!$H$50</f>
        <v>987034.48872271588</v>
      </c>
      <c r="AI26" s="2">
        <f>'Debt Service to 2072 (MWRA)'!$B24*AI$3 * 'Dashboard Helper'!$H$50</f>
        <v>634739.1045963635</v>
      </c>
      <c r="AJ26" s="2">
        <f>'Debt Service to 2072 (MWRA)'!$B24*AJ$3 * 'Dashboard Helper'!$H$50</f>
        <v>2140749.2750650798</v>
      </c>
      <c r="AK26" s="2">
        <f>'Debt Service to 2072 (MWRA)'!$B24*AK$3 * 'Dashboard Helper'!$H$50</f>
        <v>1004846.7996790304</v>
      </c>
      <c r="AL26" s="2">
        <f>'Debt Service to 2072 (MWRA)'!$B24*AL$3 * 'Dashboard Helper'!$H$50</f>
        <v>917836.25421814772</v>
      </c>
      <c r="AM26" s="2">
        <f>'Debt Service to 2072 (MWRA)'!$B24*AM$3 * 'Dashboard Helper'!$H$50</f>
        <v>465732.15627226082</v>
      </c>
      <c r="AN26" s="2">
        <f>'Debt Service to 2072 (MWRA)'!$B24*AN$3 * 'Dashboard Helper'!$H$50</f>
        <v>1995215.6344252815</v>
      </c>
      <c r="AO26" s="2">
        <f>'Debt Service to 2072 (MWRA)'!$B24*AO$3 * 'Dashboard Helper'!$H$50</f>
        <v>453472.16751395422</v>
      </c>
      <c r="AP26" s="2">
        <f>'Debt Service to 2072 (MWRA)'!$B24*AP$3 * 'Dashboard Helper'!$H$50</f>
        <v>684192.31825135415</v>
      </c>
      <c r="AQ26" s="2">
        <f>'Debt Service to 2072 (MWRA)'!$B24*AQ$3 * 'Dashboard Helper'!$H$50</f>
        <v>564257.2700785104</v>
      </c>
      <c r="AR26" s="2">
        <f>'Debt Service to 2072 (MWRA)'!$B24*AR$3 * 'Dashboard Helper'!$H$50</f>
        <v>1475440.3559007831</v>
      </c>
      <c r="AS26" s="2">
        <f t="shared" si="0"/>
        <v>76525713.658892632</v>
      </c>
    </row>
    <row r="27" spans="1:45" x14ac:dyDescent="0.25">
      <c r="A27" t="s">
        <v>87</v>
      </c>
      <c r="B27" s="2">
        <f>'Debt Service to 2072 (MWRA)'!$B25*B$3 * 'Dashboard Helper'!$H$50</f>
        <v>1356613.3657559822</v>
      </c>
      <c r="C27" s="2">
        <f>'Debt Service to 2072 (MWRA)'!$B25*C$3 * 'Dashboard Helper'!$H$50</f>
        <v>417629.61909952492</v>
      </c>
      <c r="D27" s="2">
        <f>'Debt Service to 2072 (MWRA)'!$B25*D$3 * 'Dashboard Helper'!$H$50</f>
        <v>553067.79279852123</v>
      </c>
      <c r="E27" s="2">
        <f>'Debt Service to 2072 (MWRA)'!$B25*E$3 * 'Dashboard Helper'!$H$50</f>
        <v>812494.67344581021</v>
      </c>
      <c r="F27" s="2">
        <f>'Debt Service to 2072 (MWRA)'!$B25*F$3 * 'Dashboard Helper'!$H$50</f>
        <v>22006650.448437333</v>
      </c>
      <c r="G27" s="2">
        <f>'Debt Service to 2072 (MWRA)'!$B25*G$3 * 'Dashboard Helper'!$H$50</f>
        <v>1543461.2837717405</v>
      </c>
      <c r="H27" s="2">
        <f>'Debt Service to 2072 (MWRA)'!$B25*H$3 * 'Dashboard Helper'!$H$50</f>
        <v>2041401.892761009</v>
      </c>
      <c r="I27" s="2">
        <f>'Debt Service to 2072 (MWRA)'!$B25*I$3 * 'Dashboard Helper'!$H$50</f>
        <v>887198.18758828077</v>
      </c>
      <c r="J27" s="2">
        <f>'Debt Service to 2072 (MWRA)'!$B25*J$3 * 'Dashboard Helper'!$H$50</f>
        <v>4137774.3879386284</v>
      </c>
      <c r="K27" s="2">
        <f>'Debt Service to 2072 (MWRA)'!$B25*K$3 * 'Dashboard Helper'!$H$50</f>
        <v>707258.33523561119</v>
      </c>
      <c r="L27" s="2">
        <f>'Debt Service to 2072 (MWRA)'!$B25*L$3 * 'Dashboard Helper'!$H$50</f>
        <v>1331648.7724454654</v>
      </c>
      <c r="M27" s="2">
        <f>'Debt Service to 2072 (MWRA)'!$B25*M$3 * 'Dashboard Helper'!$H$50</f>
        <v>898694.06406520074</v>
      </c>
      <c r="N27" s="2">
        <f>'Debt Service to 2072 (MWRA)'!$B25*N$3 * 'Dashboard Helper'!$H$50</f>
        <v>1425402.7683493625</v>
      </c>
      <c r="O27" s="2">
        <f>'Debt Service to 2072 (MWRA)'!$B25*O$3 * 'Dashboard Helper'!$H$50</f>
        <v>2072457.223736044</v>
      </c>
      <c r="P27" s="2">
        <f>'Debt Service to 2072 (MWRA)'!$B25*P$3 * 'Dashboard Helper'!$H$50</f>
        <v>304980.72135807015</v>
      </c>
      <c r="Q27" s="2">
        <f>'Debt Service to 2072 (MWRA)'!$B25*Q$3 * 'Dashboard Helper'!$H$50</f>
        <v>287451.55226926372</v>
      </c>
      <c r="R27" s="2">
        <f>'Debt Service to 2072 (MWRA)'!$B25*R$3 * 'Dashboard Helper'!$H$50</f>
        <v>1226884.4404570609</v>
      </c>
      <c r="S27" s="2">
        <f>'Debt Service to 2072 (MWRA)'!$B25*S$3 * 'Dashboard Helper'!$H$50</f>
        <v>2106350.7986083906</v>
      </c>
      <c r="T27" s="2">
        <f>'Debt Service to 2072 (MWRA)'!$B25*T$3 * 'Dashboard Helper'!$H$50</f>
        <v>1930134.7717471228</v>
      </c>
      <c r="U27" s="2">
        <f>'Debt Service to 2072 (MWRA)'!$B25*U$3 * 'Dashboard Helper'!$H$50</f>
        <v>1023571.2477549751</v>
      </c>
      <c r="V27" s="2">
        <f>'Debt Service to 2072 (MWRA)'!$B25*V$3 * 'Dashboard Helper'!$H$50</f>
        <v>894126.811751234</v>
      </c>
      <c r="W27" s="2">
        <f>'Debt Service to 2072 (MWRA)'!$B25*W$3 * 'Dashboard Helper'!$H$50</f>
        <v>930711.8029434277</v>
      </c>
      <c r="X27" s="2">
        <f>'Debt Service to 2072 (MWRA)'!$B25*X$3 * 'Dashboard Helper'!$H$50</f>
        <v>987452.51352576271</v>
      </c>
      <c r="Y27" s="2">
        <f>'Debt Service to 2072 (MWRA)'!$B25*Y$3 * 'Dashboard Helper'!$H$50</f>
        <v>3412529.1013912656</v>
      </c>
      <c r="Z27" s="2">
        <f>'Debt Service to 2072 (MWRA)'!$B25*Z$3 * 'Dashboard Helper'!$H$50</f>
        <v>1256359.1286379942</v>
      </c>
      <c r="AA27" s="2">
        <f>'Debt Service to 2072 (MWRA)'!$B25*AA$3 * 'Dashboard Helper'!$H$50</f>
        <v>3269591.4592454899</v>
      </c>
      <c r="AB27" s="2">
        <f>'Debt Service to 2072 (MWRA)'!$B25*AB$3 * 'Dashboard Helper'!$H$50</f>
        <v>1029314.0912226494</v>
      </c>
      <c r="AC27" s="2">
        <f>'Debt Service to 2072 (MWRA)'!$B25*AC$3 * 'Dashboard Helper'!$H$50</f>
        <v>791009.92614283483</v>
      </c>
      <c r="AD27" s="2">
        <f>'Debt Service to 2072 (MWRA)'!$B25*AD$3 * 'Dashboard Helper'!$H$50</f>
        <v>1721557.7049477587</v>
      </c>
      <c r="AE27" s="2">
        <f>'Debt Service to 2072 (MWRA)'!$B25*AE$3 * 'Dashboard Helper'!$H$50</f>
        <v>2589710.9290537271</v>
      </c>
      <c r="AF27" s="2">
        <f>'Debt Service to 2072 (MWRA)'!$B25*AF$3 * 'Dashboard Helper'!$H$50</f>
        <v>793897.60973105801</v>
      </c>
      <c r="AG27" s="2">
        <f>'Debt Service to 2072 (MWRA)'!$B25*AG$3 * 'Dashboard Helper'!$H$50</f>
        <v>807063.68080639723</v>
      </c>
      <c r="AH27" s="2">
        <f>'Debt Service to 2072 (MWRA)'!$B25*AH$3 * 'Dashboard Helper'!$H$50</f>
        <v>992366.91831284238</v>
      </c>
      <c r="AI27" s="2">
        <f>'Debt Service to 2072 (MWRA)'!$B25*AI$3 * 'Dashboard Helper'!$H$50</f>
        <v>638168.26702384872</v>
      </c>
      <c r="AJ27" s="2">
        <f>'Debt Service to 2072 (MWRA)'!$B25*AJ$3 * 'Dashboard Helper'!$H$50</f>
        <v>2152314.6204606304</v>
      </c>
      <c r="AK27" s="2">
        <f>'Debt Service to 2072 (MWRA)'!$B25*AK$3 * 'Dashboard Helper'!$H$50</f>
        <v>1010275.459841743</v>
      </c>
      <c r="AL27" s="2">
        <f>'Debt Service to 2072 (MWRA)'!$B25*AL$3 * 'Dashboard Helper'!$H$50</f>
        <v>922794.84204542532</v>
      </c>
      <c r="AM27" s="2">
        <f>'Debt Service to 2072 (MWRA)'!$B25*AM$3 * 'Dashboard Helper'!$H$50</f>
        <v>468248.26281114516</v>
      </c>
      <c r="AN27" s="2">
        <f>'Debt Service to 2072 (MWRA)'!$B25*AN$3 * 'Dashboard Helper'!$H$50</f>
        <v>2005994.7379006427</v>
      </c>
      <c r="AO27" s="2">
        <f>'Debt Service to 2072 (MWRA)'!$B25*AO$3 * 'Dashboard Helper'!$H$50</f>
        <v>455922.03976459807</v>
      </c>
      <c r="AP27" s="2">
        <f>'Debt Service to 2072 (MWRA)'!$B25*AP$3 * 'Dashboard Helper'!$H$50</f>
        <v>687888.65045135876</v>
      </c>
      <c r="AQ27" s="2">
        <f>'Debt Service to 2072 (MWRA)'!$B25*AQ$3 * 'Dashboard Helper'!$H$50</f>
        <v>567305.65612559207</v>
      </c>
      <c r="AR27" s="2">
        <f>'Debt Service to 2072 (MWRA)'!$B25*AR$3 * 'Dashboard Helper'!$H$50</f>
        <v>1483411.3861962424</v>
      </c>
      <c r="AS27" s="2">
        <f t="shared" si="0"/>
        <v>76939141.947957069</v>
      </c>
    </row>
    <row r="28" spans="1:45" x14ac:dyDescent="0.25">
      <c r="A28" t="s">
        <v>88</v>
      </c>
      <c r="B28" s="2">
        <f>'Debt Service to 2072 (MWRA)'!$B26*B$3 * 'Dashboard Helper'!$H$50</f>
        <v>1354652.728319929</v>
      </c>
      <c r="C28" s="2">
        <f>'Debt Service to 2072 (MWRA)'!$B26*C$3 * 'Dashboard Helper'!$H$50</f>
        <v>417026.04236478236</v>
      </c>
      <c r="D28" s="2">
        <f>'Debt Service to 2072 (MWRA)'!$B26*D$3 * 'Dashboard Helper'!$H$50</f>
        <v>552268.47484499961</v>
      </c>
      <c r="E28" s="2">
        <f>'Debt Service to 2072 (MWRA)'!$B26*E$3 * 'Dashboard Helper'!$H$50</f>
        <v>811320.42032877426</v>
      </c>
      <c r="F28" s="2">
        <f>'Debt Service to 2072 (MWRA)'!$B26*F$3 * 'Dashboard Helper'!$H$50</f>
        <v>21974845.467150494</v>
      </c>
      <c r="G28" s="2">
        <f>'Debt Service to 2072 (MWRA)'!$B26*G$3 * 'Dashboard Helper'!$H$50</f>
        <v>1541230.6054882673</v>
      </c>
      <c r="H28" s="2">
        <f>'Debt Service to 2072 (MWRA)'!$B26*H$3 * 'Dashboard Helper'!$H$50</f>
        <v>2038451.5687600756</v>
      </c>
      <c r="I28" s="2">
        <f>'Debt Service to 2072 (MWRA)'!$B26*I$3 * 'Dashboard Helper'!$H$50</f>
        <v>885915.96965965605</v>
      </c>
      <c r="J28" s="2">
        <f>'Debt Service to 2072 (MWRA)'!$B26*J$3 * 'Dashboard Helper'!$H$50</f>
        <v>4131794.2939990307</v>
      </c>
      <c r="K28" s="2">
        <f>'Debt Service to 2072 (MWRA)'!$B26*K$3 * 'Dashboard Helper'!$H$50</f>
        <v>706236.17431340122</v>
      </c>
      <c r="L28" s="2">
        <f>'Debt Service to 2072 (MWRA)'!$B26*L$3 * 'Dashboard Helper'!$H$50</f>
        <v>1329724.2149401105</v>
      </c>
      <c r="M28" s="2">
        <f>'Debt Service to 2072 (MWRA)'!$B26*M$3 * 'Dashboard Helper'!$H$50</f>
        <v>897395.23178915051</v>
      </c>
      <c r="N28" s="2">
        <f>'Debt Service to 2072 (MWRA)'!$B26*N$3 * 'Dashboard Helper'!$H$50</f>
        <v>1423342.7134364271</v>
      </c>
      <c r="O28" s="2">
        <f>'Debt Service to 2072 (MWRA)'!$B26*O$3 * 'Dashboard Helper'!$H$50</f>
        <v>2069462.0172018586</v>
      </c>
      <c r="P28" s="2">
        <f>'Debt Service to 2072 (MWRA)'!$B26*P$3 * 'Dashboard Helper'!$H$50</f>
        <v>304539.94977593562</v>
      </c>
      <c r="Q28" s="2">
        <f>'Debt Service to 2072 (MWRA)'!$B26*Q$3 * 'Dashboard Helper'!$H$50</f>
        <v>287036.11461498652</v>
      </c>
      <c r="R28" s="2">
        <f>'Debt Service to 2072 (MWRA)'!$B26*R$3 * 'Dashboard Helper'!$H$50</f>
        <v>1225111.2929823338</v>
      </c>
      <c r="S28" s="2">
        <f>'Debt Service to 2072 (MWRA)'!$B26*S$3 * 'Dashboard Helper'!$H$50</f>
        <v>2103306.6075857622</v>
      </c>
      <c r="T28" s="2">
        <f>'Debt Service to 2072 (MWRA)'!$B26*T$3 * 'Dashboard Helper'!$H$50</f>
        <v>1927345.2558941615</v>
      </c>
      <c r="U28" s="2">
        <f>'Debt Service to 2072 (MWRA)'!$B26*U$3 * 'Dashboard Helper'!$H$50</f>
        <v>1022091.9374684383</v>
      </c>
      <c r="V28" s="2">
        <f>'Debt Service to 2072 (MWRA)'!$B26*V$3 * 'Dashboard Helper'!$H$50</f>
        <v>892834.58026955358</v>
      </c>
      <c r="W28" s="2">
        <f>'Debt Service to 2072 (MWRA)'!$B26*W$3 * 'Dashboard Helper'!$H$50</f>
        <v>929366.69721980055</v>
      </c>
      <c r="X28" s="2">
        <f>'Debt Service to 2072 (MWRA)'!$B26*X$3 * 'Dashboard Helper'!$H$50</f>
        <v>986025.40362605697</v>
      </c>
      <c r="Y28" s="2">
        <f>'Debt Service to 2072 (MWRA)'!$B26*Y$3 * 'Dashboard Helper'!$H$50</f>
        <v>3407597.1639087833</v>
      </c>
      <c r="Z28" s="2">
        <f>'Debt Service to 2072 (MWRA)'!$B26*Z$3 * 'Dashboard Helper'!$H$50</f>
        <v>1254543.3830446561</v>
      </c>
      <c r="AA28" s="2">
        <f>'Debt Service to 2072 (MWRA)'!$B26*AA$3 * 'Dashboard Helper'!$H$50</f>
        <v>3264866.1015441646</v>
      </c>
      <c r="AB28" s="2">
        <f>'Debt Service to 2072 (MWRA)'!$B26*AB$3 * 'Dashboard Helper'!$H$50</f>
        <v>1027826.4811255871</v>
      </c>
      <c r="AC28" s="2">
        <f>'Debt Service to 2072 (MWRA)'!$B26*AC$3 * 'Dashboard Helper'!$H$50</f>
        <v>789866.72372965422</v>
      </c>
      <c r="AD28" s="2">
        <f>'Debt Service to 2072 (MWRA)'!$B26*AD$3 * 'Dashboard Helper'!$H$50</f>
        <v>1719069.6338658659</v>
      </c>
      <c r="AE28" s="2">
        <f>'Debt Service to 2072 (MWRA)'!$B26*AE$3 * 'Dashboard Helper'!$H$50</f>
        <v>2585968.1646639411</v>
      </c>
      <c r="AF28" s="2">
        <f>'Debt Service to 2072 (MWRA)'!$B26*AF$3 * 'Dashboard Helper'!$H$50</f>
        <v>792750.23391026584</v>
      </c>
      <c r="AG28" s="2">
        <f>'Debt Service to 2072 (MWRA)'!$B26*AG$3 * 'Dashboard Helper'!$H$50</f>
        <v>805897.27679932327</v>
      </c>
      <c r="AH28" s="2">
        <f>'Debt Service to 2072 (MWRA)'!$B26*AH$3 * 'Dashboard Helper'!$H$50</f>
        <v>990932.70589871018</v>
      </c>
      <c r="AI28" s="2">
        <f>'Debt Service to 2072 (MWRA)'!$B26*AI$3 * 'Dashboard Helper'!$H$50</f>
        <v>637245.958113726</v>
      </c>
      <c r="AJ28" s="2">
        <f>'Debt Service to 2072 (MWRA)'!$B26*AJ$3 * 'Dashboard Helper'!$H$50</f>
        <v>2149204.0004965644</v>
      </c>
      <c r="AK28" s="2">
        <f>'Debt Service to 2072 (MWRA)'!$B26*AK$3 * 'Dashboard Helper'!$H$50</f>
        <v>1008815.3652139802</v>
      </c>
      <c r="AL28" s="2">
        <f>'Debt Service to 2072 (MWRA)'!$B26*AL$3 * 'Dashboard Helper'!$H$50</f>
        <v>921461.17826266959</v>
      </c>
      <c r="AM28" s="2">
        <f>'Debt Service to 2072 (MWRA)'!$B26*AM$3 * 'Dashboard Helper'!$H$50</f>
        <v>467571.52978122781</v>
      </c>
      <c r="AN28" s="2">
        <f>'Debt Service to 2072 (MWRA)'!$B26*AN$3 * 'Dashboard Helper'!$H$50</f>
        <v>2003095.5858806698</v>
      </c>
      <c r="AO28" s="2">
        <f>'Debt Service to 2072 (MWRA)'!$B26*AO$3 * 'Dashboard Helper'!$H$50</f>
        <v>455263.12113557063</v>
      </c>
      <c r="AP28" s="2">
        <f>'Debt Service to 2072 (MWRA)'!$B26*AP$3 * 'Dashboard Helper'!$H$50</f>
        <v>686894.48345141951</v>
      </c>
      <c r="AQ28" s="2">
        <f>'Debt Service to 2072 (MWRA)'!$B26*AQ$3 * 'Dashboard Helper'!$H$50</f>
        <v>566485.76098438154</v>
      </c>
      <c r="AR28" s="2">
        <f>'Debt Service to 2072 (MWRA)'!$B26*AR$3 * 'Dashboard Helper'!$H$50</f>
        <v>1481267.4946717601</v>
      </c>
      <c r="AS28" s="2">
        <f t="shared" si="0"/>
        <v>76827946.108516872</v>
      </c>
    </row>
    <row r="29" spans="1:45" x14ac:dyDescent="0.25">
      <c r="A29" t="s">
        <v>89</v>
      </c>
      <c r="B29" s="2">
        <f>'Debt Service to 2072 (MWRA)'!$B27*B$3 * 'Dashboard Helper'!$H$50</f>
        <v>1354973.809887056</v>
      </c>
      <c r="C29" s="2">
        <f>'Debt Service to 2072 (MWRA)'!$B27*C$3 * 'Dashboard Helper'!$H$50</f>
        <v>417124.88642452983</v>
      </c>
      <c r="D29" s="2">
        <f>'Debt Service to 2072 (MWRA)'!$B27*D$3 * 'Dashboard Helper'!$H$50</f>
        <v>552399.37424354733</v>
      </c>
      <c r="E29" s="2">
        <f>'Debt Service to 2072 (MWRA)'!$B27*E$3 * 'Dashboard Helper'!$H$50</f>
        <v>811512.72055934649</v>
      </c>
      <c r="F29" s="2">
        <f>'Debt Service to 2072 (MWRA)'!$B27*F$3 * 'Dashboard Helper'!$H$50</f>
        <v>21980053.97385665</v>
      </c>
      <c r="G29" s="2">
        <f>'Debt Service to 2072 (MWRA)'!$B27*G$3 * 'Dashboard Helper'!$H$50</f>
        <v>1541595.9099886522</v>
      </c>
      <c r="H29" s="2">
        <f>'Debt Service to 2072 (MWRA)'!$B27*H$3 * 'Dashboard Helper'!$H$50</f>
        <v>2038934.7252255867</v>
      </c>
      <c r="I29" s="2">
        <f>'Debt Service to 2072 (MWRA)'!$B27*I$3 * 'Dashboard Helper'!$H$50</f>
        <v>886125.95062520867</v>
      </c>
      <c r="J29" s="2">
        <f>'Debt Service to 2072 (MWRA)'!$B27*J$3 * 'Dashboard Helper'!$H$50</f>
        <v>4132773.6173039852</v>
      </c>
      <c r="K29" s="2">
        <f>'Debt Service to 2072 (MWRA)'!$B27*K$3 * 'Dashboard Helper'!$H$50</f>
        <v>706403.56733810017</v>
      </c>
      <c r="L29" s="2">
        <f>'Debt Service to 2072 (MWRA)'!$B27*L$3 * 'Dashboard Helper'!$H$50</f>
        <v>1330039.387918287</v>
      </c>
      <c r="M29" s="2">
        <f>'Debt Service to 2072 (MWRA)'!$B27*M$3 * 'Dashboard Helper'!$H$50</f>
        <v>897607.93358447519</v>
      </c>
      <c r="N29" s="2">
        <f>'Debt Service to 2072 (MWRA)'!$B27*N$3 * 'Dashboard Helper'!$H$50</f>
        <v>1423680.0759939554</v>
      </c>
      <c r="O29" s="2">
        <f>'Debt Service to 2072 (MWRA)'!$B27*O$3 * 'Dashboard Helper'!$H$50</f>
        <v>2069952.5238045484</v>
      </c>
      <c r="P29" s="2">
        <f>'Debt Service to 2072 (MWRA)'!$B27*P$3 * 'Dashboard Helper'!$H$50</f>
        <v>304612.13223442307</v>
      </c>
      <c r="Q29" s="2">
        <f>'Debt Service to 2072 (MWRA)'!$B27*Q$3 * 'Dashboard Helper'!$H$50</f>
        <v>287104.14829149708</v>
      </c>
      <c r="R29" s="2">
        <f>'Debt Service to 2072 (MWRA)'!$B27*R$3 * 'Dashboard Helper'!$H$50</f>
        <v>1225401.6704684838</v>
      </c>
      <c r="S29" s="2">
        <f>'Debt Service to 2072 (MWRA)'!$B27*S$3 * 'Dashboard Helper'!$H$50</f>
        <v>2103805.1360776727</v>
      </c>
      <c r="T29" s="2">
        <f>'Debt Service to 2072 (MWRA)'!$B27*T$3 * 'Dashboard Helper'!$H$50</f>
        <v>1927802.0777956126</v>
      </c>
      <c r="U29" s="2">
        <f>'Debt Service to 2072 (MWRA)'!$B27*U$3 * 'Dashboard Helper'!$H$50</f>
        <v>1022334.1950405596</v>
      </c>
      <c r="V29" s="2">
        <f>'Debt Service to 2072 (MWRA)'!$B27*V$3 * 'Dashboard Helper'!$H$50</f>
        <v>893046.20109327103</v>
      </c>
      <c r="W29" s="2">
        <f>'Debt Service to 2072 (MWRA)'!$B27*W$3 * 'Dashboard Helper'!$H$50</f>
        <v>929586.97693381191</v>
      </c>
      <c r="X29" s="2">
        <f>'Debt Service to 2072 (MWRA)'!$B27*X$3 * 'Dashboard Helper'!$H$50</f>
        <v>986259.11266100348</v>
      </c>
      <c r="Y29" s="2">
        <f>'Debt Service to 2072 (MWRA)'!$B27*Y$3 * 'Dashboard Helper'!$H$50</f>
        <v>3408404.8370597335</v>
      </c>
      <c r="Z29" s="2">
        <f>'Debt Service to 2072 (MWRA)'!$B27*Z$3 * 'Dashboard Helper'!$H$50</f>
        <v>1254840.7365634111</v>
      </c>
      <c r="AA29" s="2">
        <f>'Debt Service to 2072 (MWRA)'!$B27*AA$3 * 'Dashboard Helper'!$H$50</f>
        <v>3265639.9443914336</v>
      </c>
      <c r="AB29" s="2">
        <f>'Debt Service to 2072 (MWRA)'!$B27*AB$3 * 'Dashboard Helper'!$H$50</f>
        <v>1028070.0979067704</v>
      </c>
      <c r="AC29" s="2">
        <f>'Debt Service to 2072 (MWRA)'!$B27*AC$3 * 'Dashboard Helper'!$H$50</f>
        <v>790053.93897690892</v>
      </c>
      <c r="AD29" s="2">
        <f>'Debt Service to 2072 (MWRA)'!$B27*AD$3 * 'Dashboard Helper'!$H$50</f>
        <v>1719477.0900061026</v>
      </c>
      <c r="AE29" s="2">
        <f>'Debt Service to 2072 (MWRA)'!$B27*AE$3 * 'Dashboard Helper'!$H$50</f>
        <v>2586581.0942314183</v>
      </c>
      <c r="AF29" s="2">
        <f>'Debt Service to 2072 (MWRA)'!$B27*AF$3 * 'Dashboard Helper'!$H$50</f>
        <v>792938.13261088694</v>
      </c>
      <c r="AG29" s="2">
        <f>'Debt Service to 2072 (MWRA)'!$B27*AG$3 * 'Dashboard Helper'!$H$50</f>
        <v>806088.29162930045</v>
      </c>
      <c r="AH29" s="2">
        <f>'Debt Service to 2072 (MWRA)'!$B27*AH$3 * 'Dashboard Helper'!$H$50</f>
        <v>991167.57806888025</v>
      </c>
      <c r="AI29" s="2">
        <f>'Debt Service to 2072 (MWRA)'!$B27*AI$3 * 'Dashboard Helper'!$H$50</f>
        <v>637396.99898685829</v>
      </c>
      <c r="AJ29" s="2">
        <f>'Debt Service to 2072 (MWRA)'!$B27*AJ$3 * 'Dashboard Helper'!$H$50</f>
        <v>2149713.4076487655</v>
      </c>
      <c r="AK29" s="2">
        <f>'Debt Service to 2072 (MWRA)'!$B27*AK$3 * 'Dashboard Helper'!$H$50</f>
        <v>1009054.4759555253</v>
      </c>
      <c r="AL29" s="2">
        <f>'Debt Service to 2072 (MWRA)'!$B27*AL$3 * 'Dashboard Helper'!$H$50</f>
        <v>921679.5842002047</v>
      </c>
      <c r="AM29" s="2">
        <f>'Debt Service to 2072 (MWRA)'!$B27*AM$3 * 'Dashboard Helper'!$H$50</f>
        <v>467682.35419872438</v>
      </c>
      <c r="AN29" s="2">
        <f>'Debt Service to 2072 (MWRA)'!$B27*AN$3 * 'Dashboard Helper'!$H$50</f>
        <v>2003570.3622247274</v>
      </c>
      <c r="AO29" s="2">
        <f>'Debt Service to 2072 (MWRA)'!$B27*AO$3 * 'Dashboard Helper'!$H$50</f>
        <v>455371.02819789987</v>
      </c>
      <c r="AP29" s="2">
        <f>'Debt Service to 2072 (MWRA)'!$B27*AP$3 * 'Dashboard Helper'!$H$50</f>
        <v>687057.29208317189</v>
      </c>
      <c r="AQ29" s="2">
        <f>'Debt Service to 2072 (MWRA)'!$B27*AQ$3 * 'Dashboard Helper'!$H$50</f>
        <v>566620.03018274473</v>
      </c>
      <c r="AR29" s="2">
        <f>'Debt Service to 2072 (MWRA)'!$B27*AR$3 * 'Dashboard Helper'!$H$50</f>
        <v>1481618.5866369409</v>
      </c>
      <c r="AS29" s="2">
        <f t="shared" si="0"/>
        <v>76846155.969110698</v>
      </c>
    </row>
    <row r="30" spans="1:45" x14ac:dyDescent="0.25">
      <c r="A30" t="s">
        <v>90</v>
      </c>
      <c r="B30" s="2">
        <f>'Debt Service to 2072 (MWRA)'!$B28*B$3 * 'Dashboard Helper'!$H$50</f>
        <v>1358846.4853688881</v>
      </c>
      <c r="C30" s="2">
        <f>'Debt Service to 2072 (MWRA)'!$B28*C$3 * 'Dashboard Helper'!$H$50</f>
        <v>418317.0787080492</v>
      </c>
      <c r="D30" s="2">
        <f>'Debt Service to 2072 (MWRA)'!$B28*D$3 * 'Dashboard Helper'!$H$50</f>
        <v>553978.19702019612</v>
      </c>
      <c r="E30" s="2">
        <f>'Debt Service to 2072 (MWRA)'!$B28*E$3 * 'Dashboard Helper'!$H$50</f>
        <v>813832.11994048057</v>
      </c>
      <c r="F30" s="2">
        <f>'Debt Service to 2072 (MWRA)'!$B28*F$3 * 'Dashboard Helper'!$H$50</f>
        <v>22042875.568999507</v>
      </c>
      <c r="G30" s="2">
        <f>'Debt Service to 2072 (MWRA)'!$B28*G$3 * 'Dashboard Helper'!$H$50</f>
        <v>1546001.973515447</v>
      </c>
      <c r="H30" s="2">
        <f>'Debt Service to 2072 (MWRA)'!$B28*H$3 * 'Dashboard Helper'!$H$50</f>
        <v>2044762.2419361093</v>
      </c>
      <c r="I30" s="2">
        <f>'Debt Service to 2072 (MWRA)'!$B28*I$3 * 'Dashboard Helper'!$H$50</f>
        <v>888658.60344680632</v>
      </c>
      <c r="J30" s="2">
        <f>'Debt Service to 2072 (MWRA)'!$B28*J$3 * 'Dashboard Helper'!$H$50</f>
        <v>4144585.5733306697</v>
      </c>
      <c r="K30" s="2">
        <f>'Debt Service to 2072 (MWRA)'!$B28*K$3 * 'Dashboard Helper'!$H$50</f>
        <v>708422.55232182983</v>
      </c>
      <c r="L30" s="2">
        <f>'Debt Service to 2072 (MWRA)'!$B28*L$3 * 'Dashboard Helper'!$H$50</f>
        <v>1333840.7978716583</v>
      </c>
      <c r="M30" s="2">
        <f>'Debt Service to 2072 (MWRA)'!$B28*M$3 * 'Dashboard Helper'!$H$50</f>
        <v>900173.40327202599</v>
      </c>
      <c r="N30" s="2">
        <f>'Debt Service to 2072 (MWRA)'!$B28*N$3 * 'Dashboard Helper'!$H$50</f>
        <v>1427749.1221142891</v>
      </c>
      <c r="O30" s="2">
        <f>'Debt Service to 2072 (MWRA)'!$B28*O$3 * 'Dashboard Helper'!$H$50</f>
        <v>2075868.6930537256</v>
      </c>
      <c r="P30" s="2">
        <f>'Debt Service to 2072 (MWRA)'!$B28*P$3 * 'Dashboard Helper'!$H$50</f>
        <v>305482.74975290563</v>
      </c>
      <c r="Q30" s="2">
        <f>'Debt Service to 2072 (MWRA)'!$B28*Q$3 * 'Dashboard Helper'!$H$50</f>
        <v>287924.7259201624</v>
      </c>
      <c r="R30" s="2">
        <f>'Debt Service to 2072 (MWRA)'!$B28*R$3 * 'Dashboard Helper'!$H$50</f>
        <v>1228904.0134436702</v>
      </c>
      <c r="S30" s="2">
        <f>'Debt Service to 2072 (MWRA)'!$B28*S$3 * 'Dashboard Helper'!$H$50</f>
        <v>2109818.0600984842</v>
      </c>
      <c r="T30" s="2">
        <f>'Debt Service to 2072 (MWRA)'!$B28*T$3 * 'Dashboard Helper'!$H$50</f>
        <v>1933311.9642495259</v>
      </c>
      <c r="U30" s="2">
        <f>'Debt Service to 2072 (MWRA)'!$B28*U$3 * 'Dashboard Helper'!$H$50</f>
        <v>1025256.1471421297</v>
      </c>
      <c r="V30" s="2">
        <f>'Debt Service to 2072 (MWRA)'!$B28*V$3 * 'Dashboard Helper'!$H$50</f>
        <v>895598.63280957507</v>
      </c>
      <c r="W30" s="2">
        <f>'Debt Service to 2072 (MWRA)'!$B28*W$3 * 'Dashboard Helper'!$H$50</f>
        <v>932243.84651131462</v>
      </c>
      <c r="X30" s="2">
        <f>'Debt Service to 2072 (MWRA)'!$B28*X$3 * 'Dashboard Helper'!$H$50</f>
        <v>989077.95790839172</v>
      </c>
      <c r="Y30" s="2">
        <f>'Debt Service to 2072 (MWRA)'!$B28*Y$3 * 'Dashboard Helper'!$H$50</f>
        <v>3418146.4613983906</v>
      </c>
      <c r="Z30" s="2">
        <f>'Debt Service to 2072 (MWRA)'!$B28*Z$3 * 'Dashboard Helper'!$H$50</f>
        <v>1258427.2198730023</v>
      </c>
      <c r="AA30" s="2">
        <f>'Debt Service to 2072 (MWRA)'!$B28*AA$3 * 'Dashboard Helper'!$H$50</f>
        <v>3274973.5297735669</v>
      </c>
      <c r="AB30" s="2">
        <f>'Debt Service to 2072 (MWRA)'!$B28*AB$3 * 'Dashboard Helper'!$H$50</f>
        <v>1031008.4438974579</v>
      </c>
      <c r="AC30" s="2">
        <f>'Debt Service to 2072 (MWRA)'!$B28*AC$3 * 'Dashboard Helper'!$H$50</f>
        <v>792312.00662107661</v>
      </c>
      <c r="AD30" s="2">
        <f>'Debt Service to 2072 (MWRA)'!$B28*AD$3 * 'Dashboard Helper'!$H$50</f>
        <v>1724391.5589939521</v>
      </c>
      <c r="AE30" s="2">
        <f>'Debt Service to 2072 (MWRA)'!$B28*AE$3 * 'Dashboard Helper'!$H$50</f>
        <v>2593973.8490672004</v>
      </c>
      <c r="AF30" s="2">
        <f>'Debt Service to 2072 (MWRA)'!$B28*AF$3 * 'Dashboard Helper'!$H$50</f>
        <v>795204.44362174545</v>
      </c>
      <c r="AG30" s="2">
        <f>'Debt Service to 2072 (MWRA)'!$B28*AG$3 * 'Dashboard Helper'!$H$50</f>
        <v>808392.18735068326</v>
      </c>
      <c r="AH30" s="2">
        <f>'Debt Service to 2072 (MWRA)'!$B28*AH$3 * 'Dashboard Helper'!$H$50</f>
        <v>994000.45229121973</v>
      </c>
      <c r="AI30" s="2">
        <f>'Debt Service to 2072 (MWRA)'!$B28*AI$3 * 'Dashboard Helper'!$H$50</f>
        <v>639218.75503273762</v>
      </c>
      <c r="AJ30" s="2">
        <f>'Debt Service to 2072 (MWRA)'!$B28*AJ$3 * 'Dashboard Helper'!$H$50</f>
        <v>2155857.5429420234</v>
      </c>
      <c r="AK30" s="2">
        <f>'Debt Service to 2072 (MWRA)'!$B28*AK$3 * 'Dashboard Helper'!$H$50</f>
        <v>1011938.4730485699</v>
      </c>
      <c r="AL30" s="2">
        <f>'Debt Service to 2072 (MWRA)'!$B28*AL$3 * 'Dashboard Helper'!$H$50</f>
        <v>924313.85351359809</v>
      </c>
      <c r="AM30" s="2">
        <f>'Debt Service to 2072 (MWRA)'!$B28*AM$3 * 'Dashboard Helper'!$H$50</f>
        <v>469019.04570757487</v>
      </c>
      <c r="AN30" s="2">
        <f>'Debt Service to 2072 (MWRA)'!$B28*AN$3 * 'Dashboard Helper'!$H$50</f>
        <v>2009296.8034011512</v>
      </c>
      <c r="AO30" s="2">
        <f>'Debt Service to 2072 (MWRA)'!$B28*AO$3 * 'Dashboard Helper'!$H$50</f>
        <v>456672.53248024883</v>
      </c>
      <c r="AP30" s="2">
        <f>'Debt Service to 2072 (MWRA)'!$B28*AP$3 * 'Dashboard Helper'!$H$50</f>
        <v>689020.98312299082</v>
      </c>
      <c r="AQ30" s="2">
        <f>'Debt Service to 2072 (MWRA)'!$B28*AQ$3 * 'Dashboard Helper'!$H$50</f>
        <v>568239.49727678869</v>
      </c>
      <c r="AR30" s="2">
        <f>'Debt Service to 2072 (MWRA)'!$B28*AR$3 * 'Dashboard Helper'!$H$50</f>
        <v>1485853.2278765186</v>
      </c>
      <c r="AS30" s="2">
        <f t="shared" si="0"/>
        <v>77065791.376026332</v>
      </c>
    </row>
    <row r="31" spans="1:45" x14ac:dyDescent="0.25">
      <c r="A31" t="s">
        <v>91</v>
      </c>
      <c r="B31" s="2">
        <f>'Debt Service to 2072 (MWRA)'!$B29*B$3 * 'Dashboard Helper'!$H$50</f>
        <v>1360211.6132024364</v>
      </c>
      <c r="C31" s="2">
        <f>'Debt Service to 2072 (MWRA)'!$B29*C$3 * 'Dashboard Helper'!$H$50</f>
        <v>418737.32948217407</v>
      </c>
      <c r="D31" s="2">
        <f>'Debt Service to 2072 (MWRA)'!$B29*D$3 * 'Dashboard Helper'!$H$50</f>
        <v>554534.73601416929</v>
      </c>
      <c r="E31" s="2">
        <f>'Debt Service to 2072 (MWRA)'!$B29*E$3 * 'Dashboard Helper'!$H$50</f>
        <v>814649.71404748876</v>
      </c>
      <c r="F31" s="2">
        <f>'Debt Service to 2072 (MWRA)'!$B29*F$3 * 'Dashboard Helper'!$H$50</f>
        <v>22065020.339063443</v>
      </c>
      <c r="G31" s="2">
        <f>'Debt Service to 2072 (MWRA)'!$B29*G$3 * 'Dashboard Helper'!$H$50</f>
        <v>1547555.1219744459</v>
      </c>
      <c r="H31" s="2">
        <f>'Debt Service to 2072 (MWRA)'!$B29*H$3 * 'Dashboard Helper'!$H$50</f>
        <v>2046816.4562123434</v>
      </c>
      <c r="I31" s="2">
        <f>'Debt Service to 2072 (MWRA)'!$B29*I$3 * 'Dashboard Helper'!$H$50</f>
        <v>889551.36992716277</v>
      </c>
      <c r="J31" s="2">
        <f>'Debt Service to 2072 (MWRA)'!$B29*J$3 * 'Dashboard Helper'!$H$50</f>
        <v>4148749.3174957368</v>
      </c>
      <c r="K31" s="2">
        <f>'Debt Service to 2072 (MWRA)'!$B29*K$3 * 'Dashboard Helper'!$H$50</f>
        <v>709134.249599264</v>
      </c>
      <c r="L31" s="2">
        <f>'Debt Service to 2072 (MWRA)'!$B29*L$3 * 'Dashboard Helper'!$H$50</f>
        <v>1335180.8044274412</v>
      </c>
      <c r="M31" s="2">
        <f>'Debt Service to 2072 (MWRA)'!$B29*M$3 * 'Dashboard Helper'!$H$50</f>
        <v>901077.73778005014</v>
      </c>
      <c r="N31" s="2">
        <f>'Debt Service to 2072 (MWRA)'!$B29*N$3 * 'Dashboard Helper'!$H$50</f>
        <v>1429183.4710910928</v>
      </c>
      <c r="O31" s="2">
        <f>'Debt Service to 2072 (MWRA)'!$B29*O$3 * 'Dashboard Helper'!$H$50</f>
        <v>2077954.1575724862</v>
      </c>
      <c r="P31" s="2">
        <f>'Debt Service to 2072 (MWRA)'!$B29*P$3 * 'Dashboard Helper'!$H$50</f>
        <v>305789.64461472171</v>
      </c>
      <c r="Q31" s="2">
        <f>'Debt Service to 2072 (MWRA)'!$B29*Q$3 * 'Dashboard Helper'!$H$50</f>
        <v>288213.98159514298</v>
      </c>
      <c r="R31" s="2">
        <f>'Debt Service to 2072 (MWRA)'!$B29*R$3 * 'Dashboard Helper'!$H$50</f>
        <v>1230138.5981385377</v>
      </c>
      <c r="S31" s="2">
        <f>'Debt Service to 2072 (MWRA)'!$B29*S$3 * 'Dashboard Helper'!$H$50</f>
        <v>2111937.6309172451</v>
      </c>
      <c r="T31" s="2">
        <f>'Debt Service to 2072 (MWRA)'!$B29*T$3 * 'Dashboard Helper'!$H$50</f>
        <v>1935254.2130625788</v>
      </c>
      <c r="U31" s="2">
        <f>'Debt Service to 2072 (MWRA)'!$B29*U$3 * 'Dashboard Helper'!$H$50</f>
        <v>1026286.1425963994</v>
      </c>
      <c r="V31" s="2">
        <f>'Debt Service to 2072 (MWRA)'!$B29*V$3 * 'Dashboard Helper'!$H$50</f>
        <v>896498.37139999017</v>
      </c>
      <c r="W31" s="2">
        <f>'Debt Service to 2072 (MWRA)'!$B29*W$3 * 'Dashboard Helper'!$H$50</f>
        <v>933180.39971009723</v>
      </c>
      <c r="X31" s="2">
        <f>'Debt Service to 2072 (MWRA)'!$B29*X$3 * 'Dashboard Helper'!$H$50</f>
        <v>990071.60793760989</v>
      </c>
      <c r="Y31" s="2">
        <f>'Debt Service to 2072 (MWRA)'!$B29*Y$3 * 'Dashboard Helper'!$H$50</f>
        <v>3421580.4084438016</v>
      </c>
      <c r="Z31" s="2">
        <f>'Debt Service to 2072 (MWRA)'!$B29*Z$3 * 'Dashboard Helper'!$H$50</f>
        <v>1259691.4642470658</v>
      </c>
      <c r="AA31" s="2">
        <f>'Debt Service to 2072 (MWRA)'!$B29*AA$3 * 'Dashboard Helper'!$H$50</f>
        <v>3278263.6420620163</v>
      </c>
      <c r="AB31" s="2">
        <f>'Debt Service to 2072 (MWRA)'!$B29*AB$3 * 'Dashboard Helper'!$H$50</f>
        <v>1032044.2182388146</v>
      </c>
      <c r="AC31" s="2">
        <f>'Debt Service to 2072 (MWRA)'!$B29*AC$3 * 'Dashboard Helper'!$H$50</f>
        <v>793107.98113676987</v>
      </c>
      <c r="AD31" s="2">
        <f>'Debt Service to 2072 (MWRA)'!$B29*AD$3 * 'Dashboard Helper'!$H$50</f>
        <v>1726123.9216548302</v>
      </c>
      <c r="AE31" s="2">
        <f>'Debt Service to 2072 (MWRA)'!$B29*AE$3 * 'Dashboard Helper'!$H$50</f>
        <v>2596579.8137136749</v>
      </c>
      <c r="AF31" s="2">
        <f>'Debt Service to 2072 (MWRA)'!$B29*AF$3 * 'Dashboard Helper'!$H$50</f>
        <v>796003.3239449003</v>
      </c>
      <c r="AG31" s="2">
        <f>'Debt Service to 2072 (MWRA)'!$B29*AG$3 * 'Dashboard Helper'!$H$50</f>
        <v>809204.31637869182</v>
      </c>
      <c r="AH31" s="2">
        <f>'Debt Service to 2072 (MWRA)'!$B29*AH$3 * 'Dashboard Helper'!$H$50</f>
        <v>994999.04756934196</v>
      </c>
      <c r="AI31" s="2">
        <f>'Debt Service to 2072 (MWRA)'!$B29*AI$3 * 'Dashboard Helper'!$H$50</f>
        <v>639860.92861424002</v>
      </c>
      <c r="AJ31" s="2">
        <f>'Debt Service to 2072 (MWRA)'!$B29*AJ$3 * 'Dashboard Helper'!$H$50</f>
        <v>2158023.3660638575</v>
      </c>
      <c r="AK31" s="2">
        <f>'Debt Service to 2072 (MWRA)'!$B29*AK$3 * 'Dashboard Helper'!$H$50</f>
        <v>1012955.0892670103</v>
      </c>
      <c r="AL31" s="2">
        <f>'Debt Service to 2072 (MWRA)'!$B29*AL$3 * 'Dashboard Helper'!$H$50</f>
        <v>925242.44006252184</v>
      </c>
      <c r="AM31" s="2">
        <f>'Debt Service to 2072 (MWRA)'!$B29*AM$3 * 'Dashboard Helper'!$H$50</f>
        <v>469490.23282153788</v>
      </c>
      <c r="AN31" s="2">
        <f>'Debt Service to 2072 (MWRA)'!$B29*AN$3 * 'Dashboard Helper'!$H$50</f>
        <v>2011315.3882977651</v>
      </c>
      <c r="AO31" s="2">
        <f>'Debt Service to 2072 (MWRA)'!$B29*AO$3 * 'Dashboard Helper'!$H$50</f>
        <v>457131.31600849744</v>
      </c>
      <c r="AP31" s="2">
        <f>'Debt Service to 2072 (MWRA)'!$B29*AP$3 * 'Dashboard Helper'!$H$50</f>
        <v>689713.18914632592</v>
      </c>
      <c r="AQ31" s="2">
        <f>'Debt Service to 2072 (MWRA)'!$B29*AQ$3 * 'Dashboard Helper'!$H$50</f>
        <v>568810.36349472171</v>
      </c>
      <c r="AR31" s="2">
        <f>'Debt Service to 2072 (MWRA)'!$B29*AR$3 * 'Dashboard Helper'!$H$50</f>
        <v>1487345.9495487474</v>
      </c>
      <c r="AS31" s="2">
        <f t="shared" si="0"/>
        <v>77143213.408577204</v>
      </c>
    </row>
    <row r="32" spans="1:45" x14ac:dyDescent="0.25">
      <c r="A32" t="s">
        <v>92</v>
      </c>
      <c r="B32" s="2">
        <f>'Debt Service to 2072 (MWRA)'!$B30*B$3 * 'Dashboard Helper'!$H$50</f>
        <v>1357247.0770095675</v>
      </c>
      <c r="C32" s="2">
        <f>'Debt Service to 2072 (MWRA)'!$B30*C$3 * 'Dashboard Helper'!$H$50</f>
        <v>417824.70533126529</v>
      </c>
      <c r="D32" s="2">
        <f>'Debt Service to 2072 (MWRA)'!$B30*D$3 * 'Dashboard Helper'!$H$50</f>
        <v>553326.14591012918</v>
      </c>
      <c r="E32" s="2">
        <f>'Debt Service to 2072 (MWRA)'!$B30*E$3 * 'Dashboard Helper'!$H$50</f>
        <v>812874.21195769415</v>
      </c>
      <c r="F32" s="2">
        <f>'Debt Service to 2072 (MWRA)'!$B30*F$3 * 'Dashboard Helper'!$H$50</f>
        <v>22016930.357507169</v>
      </c>
      <c r="G32" s="2">
        <f>'Debt Service to 2072 (MWRA)'!$B30*G$3 * 'Dashboard Helper'!$H$50</f>
        <v>1544182.2768046041</v>
      </c>
      <c r="H32" s="2">
        <f>'Debt Service to 2072 (MWRA)'!$B30*H$3 * 'Dashboard Helper'!$H$50</f>
        <v>2042355.4874882824</v>
      </c>
      <c r="I32" s="2">
        <f>'Debt Service to 2072 (MWRA)'!$B30*I$3 * 'Dashboard Helper'!$H$50</f>
        <v>887612.62215735344</v>
      </c>
      <c r="J32" s="2">
        <f>'Debt Service to 2072 (MWRA)'!$B30*J$3 * 'Dashboard Helper'!$H$50</f>
        <v>4139707.2556669167</v>
      </c>
      <c r="K32" s="2">
        <f>'Debt Service to 2072 (MWRA)'!$B30*K$3 * 'Dashboard Helper'!$H$50</f>
        <v>707588.71497205237</v>
      </c>
      <c r="L32" s="2">
        <f>'Debt Service to 2072 (MWRA)'!$B30*L$3 * 'Dashboard Helper'!$H$50</f>
        <v>1332270.8220538679</v>
      </c>
      <c r="M32" s="2">
        <f>'Debt Service to 2072 (MWRA)'!$B30*M$3 * 'Dashboard Helper'!$H$50</f>
        <v>899113.86867298675</v>
      </c>
      <c r="N32" s="2">
        <f>'Debt Service to 2072 (MWRA)'!$B30*N$3 * 'Dashboard Helper'!$H$50</f>
        <v>1426068.6130166759</v>
      </c>
      <c r="O32" s="2">
        <f>'Debt Service to 2072 (MWRA)'!$B30*O$3 * 'Dashboard Helper'!$H$50</f>
        <v>2073425.3252588564</v>
      </c>
      <c r="P32" s="2">
        <f>'Debt Service to 2072 (MWRA)'!$B30*P$3 * 'Dashboard Helper'!$H$50</f>
        <v>305123.18620482</v>
      </c>
      <c r="Q32" s="2">
        <f>'Debt Service to 2072 (MWRA)'!$B30*Q$3 * 'Dashboard Helper'!$H$50</f>
        <v>287585.82876110123</v>
      </c>
      <c r="R32" s="2">
        <f>'Debt Service to 2072 (MWRA)'!$B30*R$3 * 'Dashboard Helper'!$H$50</f>
        <v>1227457.5517770525</v>
      </c>
      <c r="S32" s="2">
        <f>'Debt Service to 2072 (MWRA)'!$B30*S$3 * 'Dashboard Helper'!$H$50</f>
        <v>2107334.7327481909</v>
      </c>
      <c r="T32" s="2">
        <f>'Debt Service to 2072 (MWRA)'!$B30*T$3 * 'Dashboard Helper'!$H$50</f>
        <v>1931036.3905551541</v>
      </c>
      <c r="U32" s="2">
        <f>'Debt Service to 2072 (MWRA)'!$B30*U$3 * 'Dashboard Helper'!$H$50</f>
        <v>1024049.3859149861</v>
      </c>
      <c r="V32" s="2">
        <f>'Debt Service to 2072 (MWRA)'!$B30*V$3 * 'Dashboard Helper'!$H$50</f>
        <v>894544.48287039145</v>
      </c>
      <c r="W32" s="2">
        <f>'Debt Service to 2072 (MWRA)'!$B30*W$3 * 'Dashboard Helper'!$H$50</f>
        <v>931146.56391383987</v>
      </c>
      <c r="X32" s="2">
        <f>'Debt Service to 2072 (MWRA)'!$B30*X$3 * 'Dashboard Helper'!$H$50</f>
        <v>987913.77963591483</v>
      </c>
      <c r="Y32" s="2">
        <f>'Debt Service to 2072 (MWRA)'!$B30*Y$3 * 'Dashboard Helper'!$H$50</f>
        <v>3414123.1871855878</v>
      </c>
      <c r="Z32" s="2">
        <f>'Debt Service to 2072 (MWRA)'!$B30*Z$3 * 'Dashboard Helper'!$H$50</f>
        <v>1256946.0083919903</v>
      </c>
      <c r="AA32" s="2">
        <f>'Debt Service to 2072 (MWRA)'!$B30*AA$3 * 'Dashboard Helper'!$H$50</f>
        <v>3271118.7749528629</v>
      </c>
      <c r="AB32" s="2">
        <f>'Debt Service to 2072 (MWRA)'!$B30*AB$3 * 'Dashboard Helper'!$H$50</f>
        <v>1029794.9120221101</v>
      </c>
      <c r="AC32" s="2">
        <f>'Debt Service to 2072 (MWRA)'!$B30*AC$3 * 'Dashboard Helper'!$H$50</f>
        <v>791379.42854090023</v>
      </c>
      <c r="AD32" s="2">
        <f>'Debt Service to 2072 (MWRA)'!$B30*AD$3 * 'Dashboard Helper'!$H$50</f>
        <v>1722361.8916960692</v>
      </c>
      <c r="AE32" s="2">
        <f>'Debt Service to 2072 (MWRA)'!$B30*AE$3 * 'Dashboard Helper'!$H$50</f>
        <v>2590920.6539471275</v>
      </c>
      <c r="AF32" s="2">
        <f>'Debt Service to 2072 (MWRA)'!$B30*AF$3 * 'Dashboard Helper'!$H$50</f>
        <v>794268.46104520583</v>
      </c>
      <c r="AG32" s="2">
        <f>'Debt Service to 2072 (MWRA)'!$B30*AG$3 * 'Dashboard Helper'!$H$50</f>
        <v>807440.68235289317</v>
      </c>
      <c r="AH32" s="2">
        <f>'Debt Service to 2072 (MWRA)'!$B30*AH$3 * 'Dashboard Helper'!$H$50</f>
        <v>992830.48007604992</v>
      </c>
      <c r="AI32" s="2">
        <f>'Debt Service to 2072 (MWRA)'!$B30*AI$3 * 'Dashboard Helper'!$H$50</f>
        <v>638466.37289741775</v>
      </c>
      <c r="AJ32" s="2">
        <f>'Debt Service to 2072 (MWRA)'!$B30*AJ$3 * 'Dashboard Helper'!$H$50</f>
        <v>2153320.0255603231</v>
      </c>
      <c r="AK32" s="2">
        <f>'Debt Service to 2072 (MWRA)'!$B30*AK$3 * 'Dashboard Helper'!$H$50</f>
        <v>1010747.3871751187</v>
      </c>
      <c r="AL32" s="2">
        <f>'Debt Service to 2072 (MWRA)'!$B30*AL$3 * 'Dashboard Helper'!$H$50</f>
        <v>923225.90478659829</v>
      </c>
      <c r="AM32" s="2">
        <f>'Debt Service to 2072 (MWRA)'!$B30*AM$3 * 'Dashboard Helper'!$H$50</f>
        <v>468466.9943975393</v>
      </c>
      <c r="AN32" s="2">
        <f>'Debt Service to 2072 (MWRA)'!$B30*AN$3 * 'Dashboard Helper'!$H$50</f>
        <v>2006931.7929762665</v>
      </c>
      <c r="AO32" s="2">
        <f>'Debt Service to 2072 (MWRA)'!$B30*AO$3 * 'Dashboard Helper'!$H$50</f>
        <v>456135.0134346573</v>
      </c>
      <c r="AP32" s="2">
        <f>'Debt Service to 2072 (MWRA)'!$B30*AP$3 * 'Dashboard Helper'!$H$50</f>
        <v>688209.98207760416</v>
      </c>
      <c r="AQ32" s="2">
        <f>'Debt Service to 2072 (MWRA)'!$B30*AQ$3 * 'Dashboard Helper'!$H$50</f>
        <v>567570.66013305972</v>
      </c>
      <c r="AR32" s="2">
        <f>'Debt Service to 2072 (MWRA)'!$B30*AR$3 * 'Dashboard Helper'!$H$50</f>
        <v>1484104.3282775006</v>
      </c>
      <c r="AS32" s="2">
        <f t="shared" si="0"/>
        <v>76975082.328115731</v>
      </c>
    </row>
    <row r="33" spans="1:45" x14ac:dyDescent="0.25">
      <c r="A33" t="s">
        <v>93</v>
      </c>
      <c r="B33" s="2">
        <f>'Debt Service to 2072 (MWRA)'!$B31*B$3 * 'Dashboard Helper'!$H$50</f>
        <v>1357019.5657589515</v>
      </c>
      <c r="C33" s="2">
        <f>'Debt Service to 2072 (MWRA)'!$B31*C$3 * 'Dashboard Helper'!$H$50</f>
        <v>417754.66663097375</v>
      </c>
      <c r="D33" s="2">
        <f>'Debt Service to 2072 (MWRA)'!$B31*D$3 * 'Dashboard Helper'!$H$50</f>
        <v>553233.39351037308</v>
      </c>
      <c r="E33" s="2">
        <f>'Debt Service to 2072 (MWRA)'!$B31*E$3 * 'Dashboard Helper'!$H$50</f>
        <v>812737.95229525783</v>
      </c>
      <c r="F33" s="2">
        <f>'Debt Service to 2072 (MWRA)'!$B31*F$3 * 'Dashboard Helper'!$H$50</f>
        <v>22013239.725605864</v>
      </c>
      <c r="G33" s="2">
        <f>'Debt Service to 2072 (MWRA)'!$B31*G$3 * 'Dashboard Helper'!$H$50</f>
        <v>1543923.4301679628</v>
      </c>
      <c r="H33" s="2">
        <f>'Debt Service to 2072 (MWRA)'!$B31*H$3 * 'Dashboard Helper'!$H$50</f>
        <v>2042013.1335727484</v>
      </c>
      <c r="I33" s="2">
        <f>'Debt Service to 2072 (MWRA)'!$B31*I$3 * 'Dashboard Helper'!$H$50</f>
        <v>887463.83431971457</v>
      </c>
      <c r="J33" s="2">
        <f>'Debt Service to 2072 (MWRA)'!$B31*J$3 * 'Dashboard Helper'!$H$50</f>
        <v>4139013.3289745147</v>
      </c>
      <c r="K33" s="2">
        <f>'Debt Service to 2072 (MWRA)'!$B31*K$3 * 'Dashboard Helper'!$H$50</f>
        <v>707470.10400121869</v>
      </c>
      <c r="L33" s="2">
        <f>'Debt Service to 2072 (MWRA)'!$B31*L$3 * 'Dashboard Helper'!$H$50</f>
        <v>1332047.4974978464</v>
      </c>
      <c r="M33" s="2">
        <f>'Debt Service to 2072 (MWRA)'!$B31*M$3 * 'Dashboard Helper'!$H$50</f>
        <v>898963.15291594213</v>
      </c>
      <c r="N33" s="2">
        <f>'Debt Service to 2072 (MWRA)'!$B31*N$3 * 'Dashboard Helper'!$H$50</f>
        <v>1425829.5654187053</v>
      </c>
      <c r="O33" s="2">
        <f>'Debt Service to 2072 (MWRA)'!$B31*O$3 * 'Dashboard Helper'!$H$50</f>
        <v>2073077.7631997447</v>
      </c>
      <c r="P33" s="2">
        <f>'Debt Service to 2072 (MWRA)'!$B31*P$3 * 'Dashboard Helper'!$H$50</f>
        <v>305072.0393216465</v>
      </c>
      <c r="Q33" s="2">
        <f>'Debt Service to 2072 (MWRA)'!$B31*Q$3 * 'Dashboard Helper'!$H$50</f>
        <v>287537.62161247723</v>
      </c>
      <c r="R33" s="2">
        <f>'Debt Service to 2072 (MWRA)'!$B31*R$3 * 'Dashboard Helper'!$H$50</f>
        <v>1227251.796754689</v>
      </c>
      <c r="S33" s="2">
        <f>'Debt Service to 2072 (MWRA)'!$B31*S$3 * 'Dashboard Helper'!$H$50</f>
        <v>2106981.4865569589</v>
      </c>
      <c r="T33" s="2">
        <f>'Debt Service to 2072 (MWRA)'!$B31*T$3 * 'Dashboard Helper'!$H$50</f>
        <v>1930712.6967254584</v>
      </c>
      <c r="U33" s="2">
        <f>'Debt Service to 2072 (MWRA)'!$B31*U$3 * 'Dashboard Helper'!$H$50</f>
        <v>1023877.7275924679</v>
      </c>
      <c r="V33" s="2">
        <f>'Debt Service to 2072 (MWRA)'!$B31*V$3 * 'Dashboard Helper'!$H$50</f>
        <v>894394.5330657633</v>
      </c>
      <c r="W33" s="2">
        <f>'Debt Service to 2072 (MWRA)'!$B31*W$3 * 'Dashboard Helper'!$H$50</f>
        <v>930990.47861231188</v>
      </c>
      <c r="X33" s="2">
        <f>'Debt Service to 2072 (MWRA)'!$B31*X$3 * 'Dashboard Helper'!$H$50</f>
        <v>987748.17861653282</v>
      </c>
      <c r="Y33" s="2">
        <f>'Debt Service to 2072 (MWRA)'!$B31*Y$3 * 'Dashboard Helper'!$H$50</f>
        <v>3413550.8879710743</v>
      </c>
      <c r="Z33" s="2">
        <f>'Debt Service to 2072 (MWRA)'!$B31*Z$3 * 'Dashboard Helper'!$H$50</f>
        <v>1256735.3103082217</v>
      </c>
      <c r="AA33" s="2">
        <f>'Debt Service to 2072 (MWRA)'!$B31*AA$3 * 'Dashboard Helper'!$H$50</f>
        <v>3270570.4471384143</v>
      </c>
      <c r="AB33" s="2">
        <f>'Debt Service to 2072 (MWRA)'!$B31*AB$3 * 'Dashboard Helper'!$H$50</f>
        <v>1029622.290594309</v>
      </c>
      <c r="AC33" s="2">
        <f>'Debt Service to 2072 (MWRA)'!$B31*AC$3 * 'Dashboard Helper'!$H$50</f>
        <v>791246.77198444202</v>
      </c>
      <c r="AD33" s="2">
        <f>'Debt Service to 2072 (MWRA)'!$B31*AD$3 * 'Dashboard Helper'!$H$50</f>
        <v>1722073.1773458002</v>
      </c>
      <c r="AE33" s="2">
        <f>'Debt Service to 2072 (MWRA)'!$B31*AE$3 * 'Dashboard Helper'!$H$50</f>
        <v>2590486.3457005215</v>
      </c>
      <c r="AF33" s="2">
        <f>'Debt Service to 2072 (MWRA)'!$B31*AF$3 * 'Dashboard Helper'!$H$50</f>
        <v>794135.32020890678</v>
      </c>
      <c r="AG33" s="2">
        <f>'Debt Service to 2072 (MWRA)'!$B31*AG$3 * 'Dashboard Helper'!$H$50</f>
        <v>807305.33349670318</v>
      </c>
      <c r="AH33" s="2">
        <f>'Debt Service to 2072 (MWRA)'!$B31*AH$3 * 'Dashboard Helper'!$H$50</f>
        <v>992664.05488494202</v>
      </c>
      <c r="AI33" s="2">
        <f>'Debt Service to 2072 (MWRA)'!$B31*AI$3 * 'Dashboard Helper'!$H$50</f>
        <v>638359.34869715606</v>
      </c>
      <c r="AJ33" s="2">
        <f>'Debt Service to 2072 (MWRA)'!$B31*AJ$3 * 'Dashboard Helper'!$H$50</f>
        <v>2152959.0709925881</v>
      </c>
      <c r="AK33" s="2">
        <f>'Debt Service to 2072 (MWRA)'!$B31*AK$3 * 'Dashboard Helper'!$H$50</f>
        <v>1010577.9586266925</v>
      </c>
      <c r="AL33" s="2">
        <f>'Debt Service to 2072 (MWRA)'!$B31*AL$3 * 'Dashboard Helper'!$H$50</f>
        <v>923071.14720136777</v>
      </c>
      <c r="AM33" s="2">
        <f>'Debt Service to 2072 (MWRA)'!$B31*AM$3 * 'Dashboard Helper'!$H$50</f>
        <v>468388.46668245108</v>
      </c>
      <c r="AN33" s="2">
        <f>'Debt Service to 2072 (MWRA)'!$B31*AN$3 * 'Dashboard Helper'!$H$50</f>
        <v>2006595.3770282376</v>
      </c>
      <c r="AO33" s="2">
        <f>'Debt Service to 2072 (MWRA)'!$B31*AO$3 * 'Dashboard Helper'!$H$50</f>
        <v>456058.552892495</v>
      </c>
      <c r="AP33" s="2">
        <f>'Debt Service to 2072 (MWRA)'!$B31*AP$3 * 'Dashboard Helper'!$H$50</f>
        <v>688094.61950555583</v>
      </c>
      <c r="AQ33" s="2">
        <f>'Debt Service to 2072 (MWRA)'!$B31*AQ$3 * 'Dashboard Helper'!$H$50</f>
        <v>567475.51996817207</v>
      </c>
      <c r="AR33" s="2">
        <f>'Debt Service to 2072 (MWRA)'!$B31*AR$3 * 'Dashboard Helper'!$H$50</f>
        <v>1483855.5523269086</v>
      </c>
      <c r="AS33" s="2">
        <f t="shared" si="0"/>
        <v>76962179.226283073</v>
      </c>
    </row>
    <row r="34" spans="1:45" x14ac:dyDescent="0.25">
      <c r="A34" t="s">
        <v>94</v>
      </c>
      <c r="B34" s="2">
        <f>'Debt Service to 2072 (MWRA)'!$B32*B$3 * 'Dashboard Helper'!$H$50</f>
        <v>1346912.3750521962</v>
      </c>
      <c r="C34" s="2">
        <f>'Debt Service to 2072 (MWRA)'!$B32*C$3 * 'Dashboard Helper'!$H$50</f>
        <v>414643.19632441649</v>
      </c>
      <c r="D34" s="2">
        <f>'Debt Service to 2072 (MWRA)'!$B32*D$3 * 'Dashboard Helper'!$H$50</f>
        <v>549112.8667658472</v>
      </c>
      <c r="E34" s="2">
        <f>'Debt Service to 2072 (MWRA)'!$B32*E$3 * 'Dashboard Helper'!$H$50</f>
        <v>806684.61475633155</v>
      </c>
      <c r="F34" s="2">
        <f>'Debt Service to 2072 (MWRA)'!$B32*F$3 * 'Dashboard Helper'!$H$50</f>
        <v>21849283.348266687</v>
      </c>
      <c r="G34" s="2">
        <f>'Debt Service to 2072 (MWRA)'!$B32*G$3 * 'Dashboard Helper'!$H$50</f>
        <v>1532424.164469013</v>
      </c>
      <c r="H34" s="2">
        <f>'Debt Service to 2072 (MWRA)'!$B32*H$3 * 'Dashboard Helper'!$H$50</f>
        <v>2026804.0557617177</v>
      </c>
      <c r="I34" s="2">
        <f>'Debt Service to 2072 (MWRA)'!$B32*I$3 * 'Dashboard Helper'!$H$50</f>
        <v>880853.93241030397</v>
      </c>
      <c r="J34" s="2">
        <f>'Debt Service to 2072 (MWRA)'!$B32*J$3 * 'Dashboard Helper'!$H$50</f>
        <v>4108185.6252999911</v>
      </c>
      <c r="K34" s="2">
        <f>'Debt Service to 2072 (MWRA)'!$B32*K$3 * 'Dashboard Helper'!$H$50</f>
        <v>702200.80985034967</v>
      </c>
      <c r="L34" s="2">
        <f>'Debt Service to 2072 (MWRA)'!$B32*L$3 * 'Dashboard Helper'!$H$50</f>
        <v>1322126.3007609833</v>
      </c>
      <c r="M34" s="2">
        <f>'Debt Service to 2072 (MWRA)'!$B32*M$3 * 'Dashboard Helper'!$H$50</f>
        <v>892267.60315812717</v>
      </c>
      <c r="N34" s="2">
        <f>'Debt Service to 2072 (MWRA)'!$B32*N$3 * 'Dashboard Helper'!$H$50</f>
        <v>1415209.872308417</v>
      </c>
      <c r="O34" s="2">
        <f>'Debt Service to 2072 (MWRA)'!$B32*O$3 * 'Dashboard Helper'!$H$50</f>
        <v>2057637.3135324807</v>
      </c>
      <c r="P34" s="2">
        <f>'Debt Service to 2072 (MWRA)'!$B32*P$3 * 'Dashboard Helper'!$H$50</f>
        <v>302799.83827272634</v>
      </c>
      <c r="Q34" s="2">
        <f>'Debt Service to 2072 (MWRA)'!$B32*Q$3 * 'Dashboard Helper'!$H$50</f>
        <v>285396.01831482782</v>
      </c>
      <c r="R34" s="2">
        <f>'Debt Service to 2072 (MWRA)'!$B32*R$3 * 'Dashboard Helper'!$H$50</f>
        <v>1218111.1268130064</v>
      </c>
      <c r="S34" s="2">
        <f>'Debt Service to 2072 (MWRA)'!$B32*S$3 * 'Dashboard Helper'!$H$50</f>
        <v>2091288.5192353537</v>
      </c>
      <c r="T34" s="2">
        <f>'Debt Service to 2072 (MWRA)'!$B32*T$3 * 'Dashboard Helper'!$H$50</f>
        <v>1916332.5935065013</v>
      </c>
      <c r="U34" s="2">
        <f>'Debt Service to 2072 (MWRA)'!$B32*U$3 * 'Dashboard Helper'!$H$50</f>
        <v>1016251.8040506885</v>
      </c>
      <c r="V34" s="2">
        <f>'Debt Service to 2072 (MWRA)'!$B32*V$3 * 'Dashboard Helper'!$H$50</f>
        <v>887733.01075549412</v>
      </c>
      <c r="W34" s="2">
        <f>'Debt Service to 2072 (MWRA)'!$B32*W$3 * 'Dashboard Helper'!$H$50</f>
        <v>924056.38676062552</v>
      </c>
      <c r="X34" s="2">
        <f>'Debt Service to 2072 (MWRA)'!$B32*X$3 * 'Dashboard Helper'!$H$50</f>
        <v>980391.35085705679</v>
      </c>
      <c r="Y34" s="2">
        <f>'Debt Service to 2072 (MWRA)'!$B32*Y$3 * 'Dashboard Helper'!$H$50</f>
        <v>3388126.4868183592</v>
      </c>
      <c r="Z34" s="2">
        <f>'Debt Service to 2072 (MWRA)'!$B32*Z$3 * 'Dashboard Helper'!$H$50</f>
        <v>1247375.044789799</v>
      </c>
      <c r="AA34" s="2">
        <f>'Debt Service to 2072 (MWRA)'!$B32*AA$3 * 'Dashboard Helper'!$H$50</f>
        <v>3246210.975791648</v>
      </c>
      <c r="AB34" s="2">
        <f>'Debt Service to 2072 (MWRA)'!$B32*AB$3 * 'Dashboard Helper'!$H$50</f>
        <v>1021953.5810859513</v>
      </c>
      <c r="AC34" s="2">
        <f>'Debt Service to 2072 (MWRA)'!$B32*AC$3 * 'Dashboard Helper'!$H$50</f>
        <v>785353.50248240738</v>
      </c>
      <c r="AD34" s="2">
        <f>'Debt Service to 2072 (MWRA)'!$B32*AD$3 * 'Dashboard Helper'!$H$50</f>
        <v>1709247.038022829</v>
      </c>
      <c r="AE34" s="2">
        <f>'Debt Service to 2072 (MWRA)'!$B32*AE$3 * 'Dashboard Helper'!$H$50</f>
        <v>2571192.1953581884</v>
      </c>
      <c r="AF34" s="2">
        <f>'Debt Service to 2072 (MWRA)'!$B32*AF$3 * 'Dashboard Helper'!$H$50</f>
        <v>788220.53656771989</v>
      </c>
      <c r="AG34" s="2">
        <f>'Debt Service to 2072 (MWRA)'!$B32*AG$3 * 'Dashboard Helper'!$H$50</f>
        <v>801292.45853887731</v>
      </c>
      <c r="AH34" s="2">
        <f>'Debt Service to 2072 (MWRA)'!$B32*AH$3 * 'Dashboard Helper'!$H$50</f>
        <v>985270.61328422942</v>
      </c>
      <c r="AI34" s="2">
        <f>'Debt Service to 2072 (MWRA)'!$B32*AI$3 * 'Dashboard Helper'!$H$50</f>
        <v>633604.79700201249</v>
      </c>
      <c r="AJ34" s="2">
        <f>'Debt Service to 2072 (MWRA)'!$B32*AJ$3 * 'Dashboard Helper'!$H$50</f>
        <v>2136923.6589296889</v>
      </c>
      <c r="AK34" s="2">
        <f>'Debt Service to 2072 (MWRA)'!$B32*AK$3 * 'Dashboard Helper'!$H$50</f>
        <v>1003051.0928322625</v>
      </c>
      <c r="AL34" s="2">
        <f>'Debt Service to 2072 (MWRA)'!$B32*AL$3 * 'Dashboard Helper'!$H$50</f>
        <v>916196.0391660243</v>
      </c>
      <c r="AM34" s="2">
        <f>'Debt Service to 2072 (MWRA)'!$B32*AM$3 * 'Dashboard Helper'!$H$50</f>
        <v>464899.87176675675</v>
      </c>
      <c r="AN34" s="2">
        <f>'Debt Service to 2072 (MWRA)'!$B32*AN$3 * 'Dashboard Helper'!$H$50</f>
        <v>1991650.0935123179</v>
      </c>
      <c r="AO34" s="2">
        <f>'Debt Service to 2072 (MWRA)'!$B32*AO$3 * 'Dashboard Helper'!$H$50</f>
        <v>452661.79216491227</v>
      </c>
      <c r="AP34" s="2">
        <f>'Debt Service to 2072 (MWRA)'!$B32*AP$3 * 'Dashboard Helper'!$H$50</f>
        <v>682969.63551923772</v>
      </c>
      <c r="AQ34" s="2">
        <f>'Debt Service to 2072 (MWRA)'!$B32*AQ$3 * 'Dashboard Helper'!$H$50</f>
        <v>563248.91672201641</v>
      </c>
      <c r="AR34" s="2">
        <f>'Debt Service to 2072 (MWRA)'!$B32*AR$3 * 'Dashboard Helper'!$H$50</f>
        <v>1472803.6770061145</v>
      </c>
      <c r="AS34" s="2">
        <f t="shared" si="0"/>
        <v>76388958.734644458</v>
      </c>
    </row>
    <row r="35" spans="1:45" x14ac:dyDescent="0.25">
      <c r="A35" t="s">
        <v>95</v>
      </c>
      <c r="B35" s="2">
        <f>'Debt Service to 2072 (MWRA)'!$B33*B$3</f>
        <v>1141874.529787726</v>
      </c>
      <c r="C35" s="2">
        <f>'Debt Service to 2072 (MWRA)'!$B33*C$3</f>
        <v>351522.87082838232</v>
      </c>
      <c r="D35" s="2">
        <f>'Debt Service to 2072 (MWRA)'!$B33*D$3</f>
        <v>465522.48546557711</v>
      </c>
      <c r="E35" s="2">
        <f>'Debt Service to 2072 (MWRA)'!$B33*E$3</f>
        <v>683884.5883542964</v>
      </c>
      <c r="F35" s="2">
        <f>'Debt Service to 2072 (MWRA)'!$B33*F$3</f>
        <v>18523209.535834856</v>
      </c>
      <c r="G35" s="2">
        <f>'Debt Service to 2072 (MWRA)'!$B33*G$3</f>
        <v>1299146.2211271115</v>
      </c>
      <c r="H35" s="2">
        <f>'Debt Service to 2072 (MWRA)'!$B33*H$3</f>
        <v>1718267.6252826622</v>
      </c>
      <c r="I35" s="2">
        <f>'Debt Service to 2072 (MWRA)'!$B33*I$3</f>
        <v>746763.255362998</v>
      </c>
      <c r="J35" s="2">
        <f>'Debt Service to 2072 (MWRA)'!$B33*J$3</f>
        <v>3482804.5358097875</v>
      </c>
      <c r="K35" s="2">
        <f>'Debt Service to 2072 (MWRA)'!$B33*K$3</f>
        <v>595306.14939472638</v>
      </c>
      <c r="L35" s="2">
        <f>'Debt Service to 2072 (MWRA)'!$B33*L$3</f>
        <v>1120861.5912693865</v>
      </c>
      <c r="M35" s="2">
        <f>'Debt Service to 2072 (MWRA)'!$B33*M$3</f>
        <v>756439.44526200125</v>
      </c>
      <c r="N35" s="2">
        <f>'Debt Service to 2072 (MWRA)'!$B33*N$3</f>
        <v>1199775.2321716531</v>
      </c>
      <c r="O35" s="2">
        <f>'Debt Service to 2072 (MWRA)'!$B33*O$3</f>
        <v>1744407.1963274742</v>
      </c>
      <c r="P35" s="2">
        <f>'Debt Service to 2072 (MWRA)'!$B33*P$3</f>
        <v>256705.2091522062</v>
      </c>
      <c r="Q35" s="2">
        <f>'Debt Service to 2072 (MWRA)'!$B33*Q$3</f>
        <v>241950.73878054193</v>
      </c>
      <c r="R35" s="2">
        <f>'Debt Service to 2072 (MWRA)'!$B33*R$3</f>
        <v>1032680.4444906054</v>
      </c>
      <c r="S35" s="2">
        <f>'Debt Service to 2072 (MWRA)'!$B33*S$3</f>
        <v>1772935.7445838293</v>
      </c>
      <c r="T35" s="2">
        <f>'Debt Service to 2072 (MWRA)'!$B33*T$3</f>
        <v>1624613.0183801535</v>
      </c>
      <c r="U35" s="2">
        <f>'Debt Service to 2072 (MWRA)'!$B33*U$3</f>
        <v>861549.77294000925</v>
      </c>
      <c r="V35" s="2">
        <f>'Debt Service to 2072 (MWRA)'!$B33*V$3</f>
        <v>752595.14502136013</v>
      </c>
      <c r="W35" s="2">
        <f>'Debt Service to 2072 (MWRA)'!$B33*W$3</f>
        <v>783389.08430382819</v>
      </c>
      <c r="X35" s="2">
        <f>'Debt Service to 2072 (MWRA)'!$B33*X$3</f>
        <v>831148.28663184005</v>
      </c>
      <c r="Y35" s="2">
        <f>'Debt Service to 2072 (MWRA)'!$B33*Y$3</f>
        <v>2872358.5963393711</v>
      </c>
      <c r="Z35" s="2">
        <f>'Debt Service to 2072 (MWRA)'!$B33*Z$3</f>
        <v>1057489.573279107</v>
      </c>
      <c r="AA35" s="2">
        <f>'Debt Service to 2072 (MWRA)'!$B33*AA$3</f>
        <v>2752046.60691472</v>
      </c>
      <c r="AB35" s="2">
        <f>'Debt Service to 2072 (MWRA)'!$B33*AB$3</f>
        <v>866383.57957189425</v>
      </c>
      <c r="AC35" s="2">
        <f>'Debt Service to 2072 (MWRA)'!$B33*AC$3</f>
        <v>665800.66972024855</v>
      </c>
      <c r="AD35" s="2">
        <f>'Debt Service to 2072 (MWRA)'!$B33*AD$3</f>
        <v>1449051.6933276718</v>
      </c>
      <c r="AE35" s="2">
        <f>'Debt Service to 2072 (MWRA)'!$B33*AE$3</f>
        <v>2179784.6195857585</v>
      </c>
      <c r="AF35" s="2">
        <f>'Debt Service to 2072 (MWRA)'!$B33*AF$3</f>
        <v>668231.26079557708</v>
      </c>
      <c r="AG35" s="2">
        <f>'Debt Service to 2072 (MWRA)'!$B33*AG$3</f>
        <v>679313.26956668124</v>
      </c>
      <c r="AH35" s="2">
        <f>'Debt Service to 2072 (MWRA)'!$B33*AH$3</f>
        <v>835284.78845106403</v>
      </c>
      <c r="AI35" s="2">
        <f>'Debt Service to 2072 (MWRA)'!$B33*AI$3</f>
        <v>537152.37386536249</v>
      </c>
      <c r="AJ35" s="2">
        <f>'Debt Service to 2072 (MWRA)'!$B33*AJ$3</f>
        <v>1811623.9359208841</v>
      </c>
      <c r="AK35" s="2">
        <f>'Debt Service to 2072 (MWRA)'!$B33*AK$3</f>
        <v>850358.58025769412</v>
      </c>
      <c r="AL35" s="2">
        <f>'Debt Service to 2072 (MWRA)'!$B33*AL$3</f>
        <v>776725.30210106575</v>
      </c>
      <c r="AM35" s="2">
        <f>'Debt Service to 2072 (MWRA)'!$B33*AM$3</f>
        <v>394129.07053546637</v>
      </c>
      <c r="AN35" s="2">
        <f>'Debt Service to 2072 (MWRA)'!$B33*AN$3</f>
        <v>1688465.0821794751</v>
      </c>
      <c r="AO35" s="2">
        <f>'Debt Service to 2072 (MWRA)'!$B33*AO$3</f>
        <v>383753.96993523656</v>
      </c>
      <c r="AP35" s="2">
        <f>'Debt Service to 2072 (MWRA)'!$B33*AP$3</f>
        <v>579002.49924394861</v>
      </c>
      <c r="AQ35" s="2">
        <f>'Debt Service to 2072 (MWRA)'!$B33*AQ$3</f>
        <v>477506.63209288171</v>
      </c>
      <c r="AR35" s="2">
        <f>'Debt Service to 2072 (MWRA)'!$B33*AR$3</f>
        <v>1248601.6442501084</v>
      </c>
      <c r="AS35" s="2">
        <f t="shared" si="0"/>
        <v>64760416.454497218</v>
      </c>
    </row>
    <row r="36" spans="1:45" x14ac:dyDescent="0.25">
      <c r="A36" t="s">
        <v>96</v>
      </c>
      <c r="B36" s="2">
        <f>'Debt Service to 2072 (MWRA)'!$B34*B$3</f>
        <v>1127006.9596591815</v>
      </c>
      <c r="C36" s="2">
        <f>'Debt Service to 2072 (MWRA)'!$B34*C$3</f>
        <v>346945.93107056164</v>
      </c>
      <c r="D36" s="2">
        <f>'Debt Service to 2072 (MWRA)'!$B34*D$3</f>
        <v>459461.23440994631</v>
      </c>
      <c r="E36" s="2">
        <f>'Debt Service to 2072 (MWRA)'!$B34*E$3</f>
        <v>674980.19315854891</v>
      </c>
      <c r="F36" s="2">
        <f>'Debt Service to 2072 (MWRA)'!$B34*F$3</f>
        <v>18282031.447003201</v>
      </c>
      <c r="G36" s="2">
        <f>'Debt Service to 2072 (MWRA)'!$B34*G$3</f>
        <v>1282230.9234775249</v>
      </c>
      <c r="H36" s="2">
        <f>'Debt Service to 2072 (MWRA)'!$B34*H$3</f>
        <v>1695895.2334374331</v>
      </c>
      <c r="I36" s="2">
        <f>'Debt Service to 2072 (MWRA)'!$B34*I$3</f>
        <v>737040.15989243565</v>
      </c>
      <c r="J36" s="2">
        <f>'Debt Service to 2072 (MWRA)'!$B34*J$3</f>
        <v>3437457.3112860993</v>
      </c>
      <c r="K36" s="2">
        <f>'Debt Service to 2072 (MWRA)'!$B34*K$3</f>
        <v>587555.07369140442</v>
      </c>
      <c r="L36" s="2">
        <f>'Debt Service to 2072 (MWRA)'!$B34*L$3</f>
        <v>1106267.6162941435</v>
      </c>
      <c r="M36" s="2">
        <f>'Debt Service to 2072 (MWRA)'!$B34*M$3</f>
        <v>746590.36271654791</v>
      </c>
      <c r="N36" s="2">
        <f>'Debt Service to 2072 (MWRA)'!$B34*N$3</f>
        <v>1184153.7764534676</v>
      </c>
      <c r="O36" s="2">
        <f>'Debt Service to 2072 (MWRA)'!$B34*O$3</f>
        <v>1721694.4589403309</v>
      </c>
      <c r="P36" s="2">
        <f>'Debt Service to 2072 (MWRA)'!$B34*P$3</f>
        <v>253362.82555412158</v>
      </c>
      <c r="Q36" s="2">
        <f>'Debt Service to 2072 (MWRA)'!$B34*Q$3</f>
        <v>238800.46308681788</v>
      </c>
      <c r="R36" s="2">
        <f>'Debt Service to 2072 (MWRA)'!$B34*R$3</f>
        <v>1019234.6161370341</v>
      </c>
      <c r="S36" s="2">
        <f>'Debt Service to 2072 (MWRA)'!$B34*S$3</f>
        <v>1749851.5564104549</v>
      </c>
      <c r="T36" s="2">
        <f>'Debt Service to 2072 (MWRA)'!$B34*T$3</f>
        <v>1603460.0393510095</v>
      </c>
      <c r="U36" s="2">
        <f>'Debt Service to 2072 (MWRA)'!$B34*U$3</f>
        <v>850332.1204446879</v>
      </c>
      <c r="V36" s="2">
        <f>'Debt Service to 2072 (MWRA)'!$B34*V$3</f>
        <v>742796.11648966395</v>
      </c>
      <c r="W36" s="2">
        <f>'Debt Service to 2072 (MWRA)'!$B34*W$3</f>
        <v>773189.10887308745</v>
      </c>
      <c r="X36" s="2">
        <f>'Debt Service to 2072 (MWRA)'!$B34*X$3</f>
        <v>820326.47117281973</v>
      </c>
      <c r="Y36" s="2">
        <f>'Debt Service to 2072 (MWRA)'!$B34*Y$3</f>
        <v>2834959.5724086575</v>
      </c>
      <c r="Z36" s="2">
        <f>'Debt Service to 2072 (MWRA)'!$B34*Z$3</f>
        <v>1043720.7221656187</v>
      </c>
      <c r="AA36" s="2">
        <f>'Debt Service to 2072 (MWRA)'!$B34*AA$3</f>
        <v>2716214.083412393</v>
      </c>
      <c r="AB36" s="2">
        <f>'Debt Service to 2072 (MWRA)'!$B34*AB$3</f>
        <v>855102.98937438882</v>
      </c>
      <c r="AC36" s="2">
        <f>'Debt Service to 2072 (MWRA)'!$B34*AC$3</f>
        <v>657131.73290585272</v>
      </c>
      <c r="AD36" s="2">
        <f>'Debt Service to 2072 (MWRA)'!$B34*AD$3</f>
        <v>1430184.5786767828</v>
      </c>
      <c r="AE36" s="2">
        <f>'Debt Service to 2072 (MWRA)'!$B34*AE$3</f>
        <v>2151403.1294558067</v>
      </c>
      <c r="AF36" s="2">
        <f>'Debt Service to 2072 (MWRA)'!$B34*AF$3</f>
        <v>659530.67691110179</v>
      </c>
      <c r="AG36" s="2">
        <f>'Debt Service to 2072 (MWRA)'!$B34*AG$3</f>
        <v>670468.39439776842</v>
      </c>
      <c r="AH36" s="2">
        <f>'Debt Service to 2072 (MWRA)'!$B34*AH$3</f>
        <v>824409.11442065088</v>
      </c>
      <c r="AI36" s="2">
        <f>'Debt Service to 2072 (MWRA)'!$B34*AI$3</f>
        <v>530158.478844653</v>
      </c>
      <c r="AJ36" s="2">
        <f>'Debt Service to 2072 (MWRA)'!$B34*AJ$3</f>
        <v>1788036.0151719551</v>
      </c>
      <c r="AK36" s="2">
        <f>'Debt Service to 2072 (MWRA)'!$B34*AK$3</f>
        <v>839286.64065611537</v>
      </c>
      <c r="AL36" s="2">
        <f>'Debt Service to 2072 (MWRA)'!$B34*AL$3</f>
        <v>766612.09123739123</v>
      </c>
      <c r="AM36" s="2">
        <f>'Debt Service to 2072 (MWRA)'!$B34*AM$3</f>
        <v>388997.38448500913</v>
      </c>
      <c r="AN36" s="2">
        <f>'Debt Service to 2072 (MWRA)'!$B34*AN$3</f>
        <v>1666480.7289392215</v>
      </c>
      <c r="AO36" s="2">
        <f>'Debt Service to 2072 (MWRA)'!$B34*AO$3</f>
        <v>378757.37099964241</v>
      </c>
      <c r="AP36" s="2">
        <f>'Debt Service to 2072 (MWRA)'!$B34*AP$3</f>
        <v>571463.70225921145</v>
      </c>
      <c r="AQ36" s="2">
        <f>'Debt Service to 2072 (MWRA)'!$B34*AQ$3</f>
        <v>471289.34363054443</v>
      </c>
      <c r="AR36" s="2">
        <f>'Debt Service to 2072 (MWRA)'!$B34*AR$3</f>
        <v>1232344.4530927269</v>
      </c>
      <c r="AS36" s="2">
        <f t="shared" si="0"/>
        <v>63917215.202455997</v>
      </c>
    </row>
    <row r="37" spans="1:45" x14ac:dyDescent="0.25">
      <c r="A37" t="s">
        <v>97</v>
      </c>
      <c r="B37" s="2">
        <f>'Debt Service to 2072 (MWRA)'!$B35*B$3</f>
        <v>1108249.9758895827</v>
      </c>
      <c r="C37" s="2">
        <f>'Debt Service to 2072 (MWRA)'!$B35*C$3</f>
        <v>341171.64623385848</v>
      </c>
      <c r="D37" s="2">
        <f>'Debt Service to 2072 (MWRA)'!$B35*D$3</f>
        <v>451814.33671980829</v>
      </c>
      <c r="E37" s="2">
        <f>'Debt Service to 2072 (MWRA)'!$B35*E$3</f>
        <v>663746.37386456307</v>
      </c>
      <c r="F37" s="2">
        <f>'Debt Service to 2072 (MWRA)'!$B35*F$3</f>
        <v>17977760.240700766</v>
      </c>
      <c r="G37" s="2">
        <f>'Debt Service to 2072 (MWRA)'!$B35*G$3</f>
        <v>1260890.5187760144</v>
      </c>
      <c r="H37" s="2">
        <f>'Debt Service to 2072 (MWRA)'!$B35*H$3</f>
        <v>1667670.1376685961</v>
      </c>
      <c r="I37" s="2">
        <f>'Debt Service to 2072 (MWRA)'!$B35*I$3</f>
        <v>724773.46517670318</v>
      </c>
      <c r="J37" s="2">
        <f>'Debt Service to 2072 (MWRA)'!$B35*J$3</f>
        <v>3380247.0780715849</v>
      </c>
      <c r="K37" s="2">
        <f>'Debt Service to 2072 (MWRA)'!$B35*K$3</f>
        <v>577776.28671363101</v>
      </c>
      <c r="L37" s="2">
        <f>'Debt Service to 2072 (MWRA)'!$B35*L$3</f>
        <v>1087855.8012243081</v>
      </c>
      <c r="M37" s="2">
        <f>'Debt Service to 2072 (MWRA)'!$B35*M$3</f>
        <v>734164.72222161409</v>
      </c>
      <c r="N37" s="2">
        <f>'Debt Service to 2072 (MWRA)'!$B35*N$3</f>
        <v>1164445.6877187148</v>
      </c>
      <c r="O37" s="2">
        <f>'Debt Service to 2072 (MWRA)'!$B35*O$3</f>
        <v>1693039.9819242191</v>
      </c>
      <c r="P37" s="2">
        <f>'Debt Service to 2072 (MWRA)'!$B35*P$3</f>
        <v>249146.06152617311</v>
      </c>
      <c r="Q37" s="2">
        <f>'Debt Service to 2072 (MWRA)'!$B35*Q$3</f>
        <v>234826.06313134049</v>
      </c>
      <c r="R37" s="2">
        <f>'Debt Service to 2072 (MWRA)'!$B35*R$3</f>
        <v>1002271.3072697339</v>
      </c>
      <c r="S37" s="2">
        <f>'Debt Service to 2072 (MWRA)'!$B35*S$3</f>
        <v>1720728.4556509671</v>
      </c>
      <c r="T37" s="2">
        <f>'Debt Service to 2072 (MWRA)'!$B35*T$3</f>
        <v>1576773.359490219</v>
      </c>
      <c r="U37" s="2">
        <f>'Debt Service to 2072 (MWRA)'!$B35*U$3</f>
        <v>836179.88682691765</v>
      </c>
      <c r="V37" s="2">
        <f>'Debt Service to 2072 (MWRA)'!$B35*V$3</f>
        <v>730433.62433138024</v>
      </c>
      <c r="W37" s="2">
        <f>'Debt Service to 2072 (MWRA)'!$B35*W$3</f>
        <v>760320.78056183294</v>
      </c>
      <c r="X37" s="2">
        <f>'Debt Service to 2072 (MWRA)'!$B35*X$3</f>
        <v>806673.62708549108</v>
      </c>
      <c r="Y37" s="2">
        <f>'Debt Service to 2072 (MWRA)'!$B35*Y$3</f>
        <v>2787776.8196923663</v>
      </c>
      <c r="Z37" s="2">
        <f>'Debt Service to 2072 (MWRA)'!$B35*Z$3</f>
        <v>1026349.8865395681</v>
      </c>
      <c r="AA37" s="2">
        <f>'Debt Service to 2072 (MWRA)'!$B35*AA$3</f>
        <v>2671007.6336734048</v>
      </c>
      <c r="AB37" s="2">
        <f>'Debt Service to 2072 (MWRA)'!$B35*AB$3</f>
        <v>840871.35330899898</v>
      </c>
      <c r="AC37" s="2">
        <f>'Debt Service to 2072 (MWRA)'!$B35*AC$3</f>
        <v>646194.96881317045</v>
      </c>
      <c r="AD37" s="2">
        <f>'Debt Service to 2072 (MWRA)'!$B35*AD$3</f>
        <v>1406381.7541246756</v>
      </c>
      <c r="AE37" s="2">
        <f>'Debt Service to 2072 (MWRA)'!$B35*AE$3</f>
        <v>2115596.9321335913</v>
      </c>
      <c r="AF37" s="2">
        <f>'Debt Service to 2072 (MWRA)'!$B35*AF$3</f>
        <v>648553.98675284826</v>
      </c>
      <c r="AG37" s="2">
        <f>'Debt Service to 2072 (MWRA)'!$B35*AG$3</f>
        <v>659309.66579901055</v>
      </c>
      <c r="AH37" s="2">
        <f>'Debt Service to 2072 (MWRA)'!$B35*AH$3</f>
        <v>810688.32215209748</v>
      </c>
      <c r="AI37" s="2">
        <f>'Debt Service to 2072 (MWRA)'!$B35*AI$3</f>
        <v>521334.9539340245</v>
      </c>
      <c r="AJ37" s="2">
        <f>'Debt Service to 2072 (MWRA)'!$B35*AJ$3</f>
        <v>1758277.403453904</v>
      </c>
      <c r="AK37" s="2">
        <f>'Debt Service to 2072 (MWRA)'!$B35*AK$3</f>
        <v>825318.23898662732</v>
      </c>
      <c r="AL37" s="2">
        <f>'Debt Service to 2072 (MWRA)'!$B35*AL$3</f>
        <v>753853.22543831356</v>
      </c>
      <c r="AM37" s="2">
        <f>'Debt Service to 2072 (MWRA)'!$B35*AM$3</f>
        <v>382523.22958767979</v>
      </c>
      <c r="AN37" s="2">
        <f>'Debt Service to 2072 (MWRA)'!$B35*AN$3</f>
        <v>1638745.1841698128</v>
      </c>
      <c r="AO37" s="2">
        <f>'Debt Service to 2072 (MWRA)'!$B35*AO$3</f>
        <v>372453.64252701192</v>
      </c>
      <c r="AP37" s="2">
        <f>'Debt Service to 2072 (MWRA)'!$B35*AP$3</f>
        <v>561952.72693086695</v>
      </c>
      <c r="AQ37" s="2">
        <f>'Debt Service to 2072 (MWRA)'!$B35*AQ$3</f>
        <v>463445.58854678139</v>
      </c>
      <c r="AR37" s="2">
        <f>'Debt Service to 2072 (MWRA)'!$B35*AR$3</f>
        <v>1211834.3180779386</v>
      </c>
      <c r="AS37" s="2">
        <f t="shared" si="0"/>
        <v>62853429.253420711</v>
      </c>
    </row>
    <row r="38" spans="1:45" x14ac:dyDescent="0.25">
      <c r="A38" t="s">
        <v>98</v>
      </c>
      <c r="B38" s="2">
        <f>'Debt Service to 2072 (MWRA)'!$B36*B$3</f>
        <v>1068498.2356119414</v>
      </c>
      <c r="C38" s="2">
        <f>'Debt Service to 2072 (MWRA)'!$B36*C$3</f>
        <v>328934.18450028403</v>
      </c>
      <c r="D38" s="2">
        <f>'Debt Service to 2072 (MWRA)'!$B36*D$3</f>
        <v>435608.24011909886</v>
      </c>
      <c r="E38" s="2">
        <f>'Debt Service to 2072 (MWRA)'!$B36*E$3</f>
        <v>639938.50196011201</v>
      </c>
      <c r="F38" s="2">
        <f>'Debt Service to 2072 (MWRA)'!$B36*F$3</f>
        <v>17332917.225668535</v>
      </c>
      <c r="G38" s="2">
        <f>'Debt Service to 2072 (MWRA)'!$B36*G$3</f>
        <v>1215663.7256234216</v>
      </c>
      <c r="H38" s="2">
        <f>'Debt Service to 2072 (MWRA)'!$B36*H$3</f>
        <v>1607852.5950350696</v>
      </c>
      <c r="I38" s="2">
        <f>'Debt Service to 2072 (MWRA)'!$B36*I$3</f>
        <v>698776.61683506088</v>
      </c>
      <c r="J38" s="2">
        <f>'Debt Service to 2072 (MWRA)'!$B36*J$3</f>
        <v>3259001.2338622054</v>
      </c>
      <c r="K38" s="2">
        <f>'Debt Service to 2072 (MWRA)'!$B36*K$3</f>
        <v>557052.06980617368</v>
      </c>
      <c r="L38" s="2">
        <f>'Debt Service to 2072 (MWRA)'!$B36*L$3</f>
        <v>1048835.5781603896</v>
      </c>
      <c r="M38" s="2">
        <f>'Debt Service to 2072 (MWRA)'!$B36*M$3</f>
        <v>707831.01954290748</v>
      </c>
      <c r="N38" s="2">
        <f>'Debt Service to 2072 (MWRA)'!$B36*N$3</f>
        <v>1122678.2674140513</v>
      </c>
      <c r="O38" s="2">
        <f>'Debt Service to 2072 (MWRA)'!$B36*O$3</f>
        <v>1632312.4501351102</v>
      </c>
      <c r="P38" s="2">
        <f>'Debt Service to 2072 (MWRA)'!$B36*P$3</f>
        <v>240209.45900467451</v>
      </c>
      <c r="Q38" s="2">
        <f>'Debt Service to 2072 (MWRA)'!$B36*Q$3</f>
        <v>226403.10362301741</v>
      </c>
      <c r="R38" s="2">
        <f>'Debt Service to 2072 (MWRA)'!$B36*R$3</f>
        <v>966320.90838762478</v>
      </c>
      <c r="S38" s="2">
        <f>'Debt Service to 2072 (MWRA)'!$B36*S$3</f>
        <v>1659007.7679491893</v>
      </c>
      <c r="T38" s="2">
        <f>'Debt Service to 2072 (MWRA)'!$B36*T$3</f>
        <v>1520216.1869869248</v>
      </c>
      <c r="U38" s="2">
        <f>'Debt Service to 2072 (MWRA)'!$B36*U$3</f>
        <v>806187.00939883583</v>
      </c>
      <c r="V38" s="2">
        <f>'Debt Service to 2072 (MWRA)'!$B36*V$3</f>
        <v>704233.75213993702</v>
      </c>
      <c r="W38" s="2">
        <f>'Debt Service to 2072 (MWRA)'!$B36*W$3</f>
        <v>733048.8880699547</v>
      </c>
      <c r="X38" s="2">
        <f>'Debt Service to 2072 (MWRA)'!$B36*X$3</f>
        <v>777739.10760852438</v>
      </c>
      <c r="Y38" s="2">
        <f>'Debt Service to 2072 (MWRA)'!$B36*Y$3</f>
        <v>2687782.2494245116</v>
      </c>
      <c r="Z38" s="2">
        <f>'Debt Service to 2072 (MWRA)'!$B36*Z$3</f>
        <v>989535.81479464599</v>
      </c>
      <c r="AA38" s="2">
        <f>'Debt Service to 2072 (MWRA)'!$B36*AA$3</f>
        <v>2575201.4491091743</v>
      </c>
      <c r="AB38" s="2">
        <f>'Debt Service to 2072 (MWRA)'!$B36*AB$3</f>
        <v>810710.19800031779</v>
      </c>
      <c r="AC38" s="2">
        <f>'Debt Service to 2072 (MWRA)'!$B36*AC$3</f>
        <v>623016.64701951516</v>
      </c>
      <c r="AD38" s="2">
        <f>'Debt Service to 2072 (MWRA)'!$B36*AD$3</f>
        <v>1355936.3461053323</v>
      </c>
      <c r="AE38" s="2">
        <f>'Debt Service to 2072 (MWRA)'!$B36*AE$3</f>
        <v>2039712.7348785058</v>
      </c>
      <c r="AF38" s="2">
        <f>'Debt Service to 2072 (MWRA)'!$B36*AF$3</f>
        <v>625291.04951097409</v>
      </c>
      <c r="AG38" s="2">
        <f>'Debt Service to 2072 (MWRA)'!$B36*AG$3</f>
        <v>635660.93386347126</v>
      </c>
      <c r="AH38" s="2">
        <f>'Debt Service to 2072 (MWRA)'!$B36*AH$3</f>
        <v>781609.79986073531</v>
      </c>
      <c r="AI38" s="2">
        <f>'Debt Service to 2072 (MWRA)'!$B36*AI$3</f>
        <v>502635.22721415124</v>
      </c>
      <c r="AJ38" s="2">
        <f>'Debt Service to 2072 (MWRA)'!$B36*AJ$3</f>
        <v>1695209.8751897677</v>
      </c>
      <c r="AK38" s="2">
        <f>'Debt Service to 2072 (MWRA)'!$B36*AK$3</f>
        <v>795714.95723941864</v>
      </c>
      <c r="AL38" s="2">
        <f>'Debt Service to 2072 (MWRA)'!$B36*AL$3</f>
        <v>726813.31722533877</v>
      </c>
      <c r="AM38" s="2">
        <f>'Debt Service to 2072 (MWRA)'!$B36*AM$3</f>
        <v>368802.53082517523</v>
      </c>
      <c r="AN38" s="2">
        <f>'Debt Service to 2072 (MWRA)'!$B36*AN$3</f>
        <v>1579965.1486547533</v>
      </c>
      <c r="AO38" s="2">
        <f>'Debt Service to 2072 (MWRA)'!$B36*AO$3</f>
        <v>359094.12907309935</v>
      </c>
      <c r="AP38" s="2">
        <f>'Debt Service to 2072 (MWRA)'!$B36*AP$3</f>
        <v>541796.08417404036</v>
      </c>
      <c r="AQ38" s="2">
        <f>'Debt Service to 2072 (MWRA)'!$B36*AQ$3</f>
        <v>446822.29139404075</v>
      </c>
      <c r="AR38" s="2">
        <f>'Debt Service to 2072 (MWRA)'!$B36*AR$3</f>
        <v>1168367.1183307888</v>
      </c>
      <c r="AS38" s="2">
        <f t="shared" si="0"/>
        <v>60598944.029330775</v>
      </c>
    </row>
    <row r="39" spans="1:45" x14ac:dyDescent="0.25">
      <c r="A39" t="s">
        <v>99</v>
      </c>
      <c r="B39" s="2">
        <f>'Debt Service to 2072 (MWRA)'!$B37*B$3</f>
        <v>1037003.9470280657</v>
      </c>
      <c r="C39" s="2">
        <f>'Debt Service to 2072 (MWRA)'!$B37*C$3</f>
        <v>319238.75610697386</v>
      </c>
      <c r="D39" s="2">
        <f>'Debt Service to 2072 (MWRA)'!$B37*D$3</f>
        <v>422768.56367736089</v>
      </c>
      <c r="E39" s="2">
        <f>'Debt Service to 2072 (MWRA)'!$B37*E$3</f>
        <v>621076.1330904786</v>
      </c>
      <c r="F39" s="2">
        <f>'Debt Service to 2072 (MWRA)'!$B37*F$3</f>
        <v>16822024.573802803</v>
      </c>
      <c r="G39" s="2">
        <f>'Debt Service to 2072 (MWRA)'!$B37*G$3</f>
        <v>1179831.6924766316</v>
      </c>
      <c r="H39" s="2">
        <f>'Debt Service to 2072 (MWRA)'!$B37*H$3</f>
        <v>1560460.683714442</v>
      </c>
      <c r="I39" s="2">
        <f>'Debt Service to 2072 (MWRA)'!$B37*I$3</f>
        <v>678179.97783952346</v>
      </c>
      <c r="J39" s="2">
        <f>'Debt Service to 2072 (MWRA)'!$B37*J$3</f>
        <v>3162941.2480488638</v>
      </c>
      <c r="K39" s="2">
        <f>'Debt Service to 2072 (MWRA)'!$B37*K$3</f>
        <v>540632.80203576561</v>
      </c>
      <c r="L39" s="2">
        <f>'Debt Service to 2072 (MWRA)'!$B37*L$3</f>
        <v>1017920.8519823893</v>
      </c>
      <c r="M39" s="2">
        <f>'Debt Service to 2072 (MWRA)'!$B37*M$3</f>
        <v>686967.49945919286</v>
      </c>
      <c r="N39" s="2">
        <f>'Debt Service to 2072 (MWRA)'!$B37*N$3</f>
        <v>1089587.007024151</v>
      </c>
      <c r="O39" s="2">
        <f>'Debt Service to 2072 (MWRA)'!$B37*O$3</f>
        <v>1584199.5776471491</v>
      </c>
      <c r="P39" s="2">
        <f>'Debt Service to 2072 (MWRA)'!$B37*P$3</f>
        <v>233129.21706292042</v>
      </c>
      <c r="Q39" s="2">
        <f>'Debt Service to 2072 (MWRA)'!$B37*Q$3</f>
        <v>219729.80792243555</v>
      </c>
      <c r="R39" s="2">
        <f>'Debt Service to 2072 (MWRA)'!$B37*R$3</f>
        <v>937838.32550721115</v>
      </c>
      <c r="S39" s="2">
        <f>'Debt Service to 2072 (MWRA)'!$B37*S$3</f>
        <v>1610108.0433962895</v>
      </c>
      <c r="T39" s="2">
        <f>'Debt Service to 2072 (MWRA)'!$B37*T$3</f>
        <v>1475407.3836523783</v>
      </c>
      <c r="U39" s="2">
        <f>'Debt Service to 2072 (MWRA)'!$B37*U$3</f>
        <v>782424.41861454921</v>
      </c>
      <c r="V39" s="2">
        <f>'Debt Service to 2072 (MWRA)'!$B37*V$3</f>
        <v>683476.26253332244</v>
      </c>
      <c r="W39" s="2">
        <f>'Debt Service to 2072 (MWRA)'!$B37*W$3</f>
        <v>711442.06415812823</v>
      </c>
      <c r="X39" s="2">
        <f>'Debt Service to 2072 (MWRA)'!$B37*X$3</f>
        <v>754815.02679901256</v>
      </c>
      <c r="Y39" s="2">
        <f>'Debt Service to 2072 (MWRA)'!$B37*Y$3</f>
        <v>2608559.1052089157</v>
      </c>
      <c r="Z39" s="2">
        <f>'Debt Service to 2072 (MWRA)'!$B37*Z$3</f>
        <v>960368.96596276667</v>
      </c>
      <c r="AA39" s="2">
        <f>'Debt Service to 2072 (MWRA)'!$B37*AA$3</f>
        <v>2499296.6559174377</v>
      </c>
      <c r="AB39" s="2">
        <f>'Debt Service to 2072 (MWRA)'!$B37*AB$3</f>
        <v>786814.28494895902</v>
      </c>
      <c r="AC39" s="2">
        <f>'Debt Service to 2072 (MWRA)'!$B37*AC$3</f>
        <v>604653.05462429335</v>
      </c>
      <c r="AD39" s="2">
        <f>'Debt Service to 2072 (MWRA)'!$B37*AD$3</f>
        <v>1315969.7376802373</v>
      </c>
      <c r="AE39" s="2">
        <f>'Debt Service to 2072 (MWRA)'!$B37*AE$3</f>
        <v>1979591.623434948</v>
      </c>
      <c r="AF39" s="2">
        <f>'Debt Service to 2072 (MWRA)'!$B37*AF$3</f>
        <v>606860.41845716175</v>
      </c>
      <c r="AG39" s="2">
        <f>'Debt Service to 2072 (MWRA)'!$B37*AG$3</f>
        <v>616924.64752685733</v>
      </c>
      <c r="AH39" s="2">
        <f>'Debt Service to 2072 (MWRA)'!$B37*AH$3</f>
        <v>758571.62929913262</v>
      </c>
      <c r="AI39" s="2">
        <f>'Debt Service to 2072 (MWRA)'!$B37*AI$3</f>
        <v>487819.91131497396</v>
      </c>
      <c r="AJ39" s="2">
        <f>'Debt Service to 2072 (MWRA)'!$B37*AJ$3</f>
        <v>1645243.0832568957</v>
      </c>
      <c r="AK39" s="2">
        <f>'Debt Service to 2072 (MWRA)'!$B37*AK$3</f>
        <v>772261.03316302353</v>
      </c>
      <c r="AL39" s="2">
        <f>'Debt Service to 2072 (MWRA)'!$B37*AL$3</f>
        <v>705390.28853293357</v>
      </c>
      <c r="AM39" s="2">
        <f>'Debt Service to 2072 (MWRA)'!$B37*AM$3</f>
        <v>357931.97161492094</v>
      </c>
      <c r="AN39" s="2">
        <f>'Debt Service to 2072 (MWRA)'!$B37*AN$3</f>
        <v>1533395.2277267126</v>
      </c>
      <c r="AO39" s="2">
        <f>'Debt Service to 2072 (MWRA)'!$B37*AO$3</f>
        <v>348509.7277583637</v>
      </c>
      <c r="AP39" s="2">
        <f>'Debt Service to 2072 (MWRA)'!$B37*AP$3</f>
        <v>525826.49090763822</v>
      </c>
      <c r="AQ39" s="2">
        <f>'Debt Service to 2072 (MWRA)'!$B37*AQ$3</f>
        <v>433652.07761000661</v>
      </c>
      <c r="AR39" s="2">
        <f>'Debt Service to 2072 (MWRA)'!$B37*AR$3</f>
        <v>1133929.1661000608</v>
      </c>
      <c r="AS39" s="2">
        <f t="shared" si="0"/>
        <v>58812772.96462629</v>
      </c>
    </row>
    <row r="40" spans="1:45" x14ac:dyDescent="0.25">
      <c r="A40" t="s">
        <v>100</v>
      </c>
      <c r="B40" s="2">
        <f>'Debt Service to 2072 (MWRA)'!$B38*B$3</f>
        <v>1018319.7114909714</v>
      </c>
      <c r="C40" s="2">
        <f>'Debt Service to 2072 (MWRA)'!$B38*C$3</f>
        <v>313486.86660957523</v>
      </c>
      <c r="D40" s="2">
        <f>'Debt Service to 2072 (MWRA)'!$B38*D$3</f>
        <v>415151.32418269478</v>
      </c>
      <c r="E40" s="2">
        <f>'Debt Service to 2072 (MWRA)'!$B38*E$3</f>
        <v>609885.88372798881</v>
      </c>
      <c r="F40" s="2">
        <f>'Debt Service to 2072 (MWRA)'!$B38*F$3</f>
        <v>16518933.471547615</v>
      </c>
      <c r="G40" s="2">
        <f>'Debt Service to 2072 (MWRA)'!$B38*G$3</f>
        <v>1158574.055705298</v>
      </c>
      <c r="H40" s="2">
        <f>'Debt Service to 2072 (MWRA)'!$B38*H$3</f>
        <v>1532345.0578824927</v>
      </c>
      <c r="I40" s="2">
        <f>'Debt Service to 2072 (MWRA)'!$B38*I$3</f>
        <v>665960.85902246449</v>
      </c>
      <c r="J40" s="2">
        <f>'Debt Service to 2072 (MWRA)'!$B38*J$3</f>
        <v>3105952.9025002266</v>
      </c>
      <c r="K40" s="2">
        <f>'Debt Service to 2072 (MWRA)'!$B38*K$3</f>
        <v>530891.94170320407</v>
      </c>
      <c r="L40" s="2">
        <f>'Debt Service to 2072 (MWRA)'!$B38*L$3</f>
        <v>999580.44642167271</v>
      </c>
      <c r="M40" s="2">
        <f>'Debt Service to 2072 (MWRA)'!$B38*M$3</f>
        <v>674590.0513279594</v>
      </c>
      <c r="N40" s="2">
        <f>'Debt Service to 2072 (MWRA)'!$B38*N$3</f>
        <v>1069955.3553455428</v>
      </c>
      <c r="O40" s="2">
        <f>'Debt Service to 2072 (MWRA)'!$B38*O$3</f>
        <v>1555656.235906403</v>
      </c>
      <c r="P40" s="2">
        <f>'Debt Service to 2072 (MWRA)'!$B38*P$3</f>
        <v>228928.80759035735</v>
      </c>
      <c r="Q40" s="2">
        <f>'Debt Service to 2072 (MWRA)'!$B38*Q$3</f>
        <v>215770.82252270865</v>
      </c>
      <c r="R40" s="2">
        <f>'Debt Service to 2072 (MWRA)'!$B38*R$3</f>
        <v>920940.8081740234</v>
      </c>
      <c r="S40" s="2">
        <f>'Debt Service to 2072 (MWRA)'!$B38*S$3</f>
        <v>1581097.8954511418</v>
      </c>
      <c r="T40" s="2">
        <f>'Debt Service to 2072 (MWRA)'!$B38*T$3</f>
        <v>1448824.2070421712</v>
      </c>
      <c r="U40" s="2">
        <f>'Debt Service to 2072 (MWRA)'!$B38*U$3</f>
        <v>768327.07388479705</v>
      </c>
      <c r="V40" s="2">
        <f>'Debt Service to 2072 (MWRA)'!$B38*V$3</f>
        <v>671161.71782036987</v>
      </c>
      <c r="W40" s="2">
        <f>'Debt Service to 2072 (MWRA)'!$B38*W$3</f>
        <v>698623.64515806315</v>
      </c>
      <c r="X40" s="2">
        <f>'Debt Service to 2072 (MWRA)'!$B38*X$3</f>
        <v>741215.13473681849</v>
      </c>
      <c r="Y40" s="2">
        <f>'Debt Service to 2072 (MWRA)'!$B38*Y$3</f>
        <v>2561559.3489651373</v>
      </c>
      <c r="Z40" s="2">
        <f>'Debt Service to 2072 (MWRA)'!$B38*Z$3</f>
        <v>943065.50244752283</v>
      </c>
      <c r="AA40" s="2">
        <f>'Debt Service to 2072 (MWRA)'!$B38*AA$3</f>
        <v>2454265.5376366801</v>
      </c>
      <c r="AB40" s="2">
        <f>'Debt Service to 2072 (MWRA)'!$B38*AB$3</f>
        <v>772637.84573089413</v>
      </c>
      <c r="AC40" s="2">
        <f>'Debt Service to 2072 (MWRA)'!$B38*AC$3</f>
        <v>593758.70834605489</v>
      </c>
      <c r="AD40" s="2">
        <f>'Debt Service to 2072 (MWRA)'!$B38*AD$3</f>
        <v>1292259.2314579883</v>
      </c>
      <c r="AE40" s="2">
        <f>'Debt Service to 2072 (MWRA)'!$B38*AE$3</f>
        <v>1943924.2990573328</v>
      </c>
      <c r="AF40" s="2">
        <f>'Debt Service to 2072 (MWRA)'!$B38*AF$3</f>
        <v>595926.30096504546</v>
      </c>
      <c r="AG40" s="2">
        <f>'Debt Service to 2072 (MWRA)'!$B38*AG$3</f>
        <v>605809.19762325275</v>
      </c>
      <c r="AH40" s="2">
        <f>'Debt Service to 2072 (MWRA)'!$B38*AH$3</f>
        <v>744904.05259009358</v>
      </c>
      <c r="AI40" s="2">
        <f>'Debt Service to 2072 (MWRA)'!$B38*AI$3</f>
        <v>479030.60810275894</v>
      </c>
      <c r="AJ40" s="2">
        <f>'Debt Service to 2072 (MWRA)'!$B38*AJ$3</f>
        <v>1615599.8891577367</v>
      </c>
      <c r="AK40" s="2">
        <f>'Debt Service to 2072 (MWRA)'!$B38*AK$3</f>
        <v>758346.80739648722</v>
      </c>
      <c r="AL40" s="2">
        <f>'Debt Service to 2072 (MWRA)'!$B38*AL$3</f>
        <v>692680.90749894653</v>
      </c>
      <c r="AM40" s="2">
        <f>'Debt Service to 2072 (MWRA)'!$B38*AM$3</f>
        <v>351482.92647572368</v>
      </c>
      <c r="AN40" s="2">
        <f>'Debt Service to 2072 (MWRA)'!$B38*AN$3</f>
        <v>1505767.254189668</v>
      </c>
      <c r="AO40" s="2">
        <f>'Debt Service to 2072 (MWRA)'!$B38*AO$3</f>
        <v>342230.4480516013</v>
      </c>
      <c r="AP40" s="2">
        <f>'Debt Service to 2072 (MWRA)'!$B38*AP$3</f>
        <v>516352.40352743247</v>
      </c>
      <c r="AQ40" s="2">
        <f>'Debt Service to 2072 (MWRA)'!$B38*AQ$3</f>
        <v>425838.74422546511</v>
      </c>
      <c r="AR40" s="2">
        <f>'Debt Service to 2072 (MWRA)'!$B38*AR$3</f>
        <v>1113498.5788467405</v>
      </c>
      <c r="AS40" s="2">
        <f t="shared" si="0"/>
        <v>57753112.868047133</v>
      </c>
    </row>
    <row r="41" spans="1:45" x14ac:dyDescent="0.25">
      <c r="A41" t="s">
        <v>101</v>
      </c>
      <c r="B41" s="2">
        <f>'Debt Service to 2072 (MWRA)'!$B39*B$3</f>
        <v>943440.54568855395</v>
      </c>
      <c r="C41" s="2">
        <f>'Debt Service to 2072 (MWRA)'!$B39*C$3</f>
        <v>290435.52546704753</v>
      </c>
      <c r="D41" s="2">
        <f>'Debt Service to 2072 (MWRA)'!$B39*D$3</f>
        <v>384624.38408148201</v>
      </c>
      <c r="E41" s="2">
        <f>'Debt Service to 2072 (MWRA)'!$B39*E$3</f>
        <v>565039.70654719195</v>
      </c>
      <c r="F41" s="2">
        <f>'Debt Service to 2072 (MWRA)'!$B39*F$3</f>
        <v>15304261.945171995</v>
      </c>
      <c r="G41" s="2">
        <f>'Debt Service to 2072 (MWRA)'!$B39*G$3</f>
        <v>1073381.6963385949</v>
      </c>
      <c r="H41" s="2">
        <f>'Debt Service to 2072 (MWRA)'!$B39*H$3</f>
        <v>1419668.5395347325</v>
      </c>
      <c r="I41" s="2">
        <f>'Debt Service to 2072 (MWRA)'!$B39*I$3</f>
        <v>616991.37231023004</v>
      </c>
      <c r="J41" s="2">
        <f>'Debt Service to 2072 (MWRA)'!$B39*J$3</f>
        <v>2877565.7272973666</v>
      </c>
      <c r="K41" s="2">
        <f>'Debt Service to 2072 (MWRA)'!$B39*K$3</f>
        <v>491854.35333347908</v>
      </c>
      <c r="L41" s="2">
        <f>'Debt Service to 2072 (MWRA)'!$B39*L$3</f>
        <v>926079.21774480201</v>
      </c>
      <c r="M41" s="2">
        <f>'Debt Service to 2072 (MWRA)'!$B39*M$3</f>
        <v>624986.04216261639</v>
      </c>
      <c r="N41" s="2">
        <f>'Debt Service to 2072 (MWRA)'!$B39*N$3</f>
        <v>991279.31328327162</v>
      </c>
      <c r="O41" s="2">
        <f>'Debt Service to 2072 (MWRA)'!$B39*O$3</f>
        <v>1441265.598167056</v>
      </c>
      <c r="P41" s="2">
        <f>'Debt Service to 2072 (MWRA)'!$B39*P$3</f>
        <v>212095.19635110354</v>
      </c>
      <c r="Q41" s="2">
        <f>'Debt Service to 2072 (MWRA)'!$B39*Q$3</f>
        <v>199904.74528519154</v>
      </c>
      <c r="R41" s="2">
        <f>'Debt Service to 2072 (MWRA)'!$B39*R$3</f>
        <v>853222.11561477941</v>
      </c>
      <c r="S41" s="2">
        <f>'Debt Service to 2072 (MWRA)'!$B39*S$3</f>
        <v>1464836.4795840199</v>
      </c>
      <c r="T41" s="2">
        <f>'Debt Service to 2072 (MWRA)'!$B39*T$3</f>
        <v>1342289.1505235988</v>
      </c>
      <c r="U41" s="2">
        <f>'Debt Service to 2072 (MWRA)'!$B39*U$3</f>
        <v>711830.38654122106</v>
      </c>
      <c r="V41" s="2">
        <f>'Debt Service to 2072 (MWRA)'!$B39*V$3</f>
        <v>621809.80114645557</v>
      </c>
      <c r="W41" s="2">
        <f>'Debt Service to 2072 (MWRA)'!$B39*W$3</f>
        <v>647252.39586476726</v>
      </c>
      <c r="X41" s="2">
        <f>'Debt Service to 2072 (MWRA)'!$B39*X$3</f>
        <v>686712.04465329554</v>
      </c>
      <c r="Y41" s="2">
        <f>'Debt Service to 2072 (MWRA)'!$B39*Y$3</f>
        <v>2373202.5637242245</v>
      </c>
      <c r="Z41" s="2">
        <f>'Debt Service to 2072 (MWRA)'!$B39*Z$3</f>
        <v>873719.93511394341</v>
      </c>
      <c r="AA41" s="2">
        <f>'Debt Service to 2072 (MWRA)'!$B39*AA$3</f>
        <v>2273798.2894413318</v>
      </c>
      <c r="AB41" s="2">
        <f>'Debt Service to 2072 (MWRA)'!$B39*AB$3</f>
        <v>715824.1783699838</v>
      </c>
      <c r="AC41" s="2">
        <f>'Debt Service to 2072 (MWRA)'!$B39*AC$3</f>
        <v>550098.3959047125</v>
      </c>
      <c r="AD41" s="2">
        <f>'Debt Service to 2072 (MWRA)'!$B39*AD$3</f>
        <v>1197236.7231434123</v>
      </c>
      <c r="AE41" s="2">
        <f>'Debt Service to 2072 (MWRA)'!$B39*AE$3</f>
        <v>1800983.5032994449</v>
      </c>
      <c r="AF41" s="2">
        <f>'Debt Service to 2072 (MWRA)'!$B39*AF$3</f>
        <v>552106.6009313016</v>
      </c>
      <c r="AG41" s="2">
        <f>'Debt Service to 2072 (MWRA)'!$B39*AG$3</f>
        <v>561262.78764848795</v>
      </c>
      <c r="AH41" s="2">
        <f>'Debt Service to 2072 (MWRA)'!$B39*AH$3</f>
        <v>690129.70870636438</v>
      </c>
      <c r="AI41" s="2">
        <f>'Debt Service to 2072 (MWRA)'!$B39*AI$3</f>
        <v>443806.49142918381</v>
      </c>
      <c r="AJ41" s="2">
        <f>'Debt Service to 2072 (MWRA)'!$B39*AJ$3</f>
        <v>1496801.4699525496</v>
      </c>
      <c r="AK41" s="2">
        <f>'Debt Service to 2072 (MWRA)'!$B39*AK$3</f>
        <v>702583.98980000301</v>
      </c>
      <c r="AL41" s="2">
        <f>'Debt Service to 2072 (MWRA)'!$B39*AL$3</f>
        <v>641746.64006260165</v>
      </c>
      <c r="AM41" s="2">
        <f>'Debt Service to 2072 (MWRA)'!$B39*AM$3</f>
        <v>325637.65604512376</v>
      </c>
      <c r="AN41" s="2">
        <f>'Debt Service to 2072 (MWRA)'!$B39*AN$3</f>
        <v>1395045.057011303</v>
      </c>
      <c r="AO41" s="2">
        <f>'Debt Service to 2072 (MWRA)'!$B39*AO$3</f>
        <v>317065.5315984264</v>
      </c>
      <c r="AP41" s="2">
        <f>'Debt Service to 2072 (MWRA)'!$B39*AP$3</f>
        <v>478383.93763218087</v>
      </c>
      <c r="AQ41" s="2">
        <f>'Debt Service to 2072 (MWRA)'!$B39*AQ$3</f>
        <v>394525.93590589979</v>
      </c>
      <c r="AR41" s="2">
        <f>'Debt Service to 2072 (MWRA)'!$B39*AR$3</f>
        <v>1031620.7130199622</v>
      </c>
      <c r="AS41" s="2">
        <f t="shared" si="0"/>
        <v>53506406.391433299</v>
      </c>
    </row>
    <row r="42" spans="1:45" x14ac:dyDescent="0.25">
      <c r="A42" t="s">
        <v>102</v>
      </c>
      <c r="B42" s="2">
        <f>'Debt Service to 2072 (MWRA)'!$B40*B$3</f>
        <v>834075.10058463982</v>
      </c>
      <c r="C42" s="2">
        <f>'Debt Service to 2072 (MWRA)'!$B40*C$3</f>
        <v>256767.67998187107</v>
      </c>
      <c r="D42" s="2">
        <f>'Debt Service to 2072 (MWRA)'!$B40*D$3</f>
        <v>340037.98469985486</v>
      </c>
      <c r="E42" s="2">
        <f>'Debt Service to 2072 (MWRA)'!$B40*E$3</f>
        <v>499539.2155090227</v>
      </c>
      <c r="F42" s="2">
        <f>'Debt Service to 2072 (MWRA)'!$B40*F$3</f>
        <v>13530162.424784025</v>
      </c>
      <c r="G42" s="2">
        <f>'Debt Service to 2072 (MWRA)'!$B40*G$3</f>
        <v>948953.22278726031</v>
      </c>
      <c r="H42" s="2">
        <f>'Debt Service to 2072 (MWRA)'!$B40*H$3</f>
        <v>1255097.8281785401</v>
      </c>
      <c r="I42" s="2">
        <f>'Debt Service to 2072 (MWRA)'!$B40*I$3</f>
        <v>545468.54411893606</v>
      </c>
      <c r="J42" s="2">
        <f>'Debt Service to 2072 (MWRA)'!$B40*J$3</f>
        <v>2543992.7660547886</v>
      </c>
      <c r="K42" s="2">
        <f>'Debt Service to 2072 (MWRA)'!$B40*K$3</f>
        <v>434837.64939337579</v>
      </c>
      <c r="L42" s="2">
        <f>'Debt Service to 2072 (MWRA)'!$B40*L$3</f>
        <v>818726.33121369942</v>
      </c>
      <c r="M42" s="2">
        <f>'Debt Service to 2072 (MWRA)'!$B40*M$3</f>
        <v>552536.45644445892</v>
      </c>
      <c r="N42" s="2">
        <f>'Debt Service to 2072 (MWRA)'!$B40*N$3</f>
        <v>876368.30610326456</v>
      </c>
      <c r="O42" s="2">
        <f>'Debt Service to 2072 (MWRA)'!$B40*O$3</f>
        <v>1274191.3141786999</v>
      </c>
      <c r="P42" s="2">
        <f>'Debt Service to 2072 (MWRA)'!$B40*P$3</f>
        <v>187508.71269896056</v>
      </c>
      <c r="Q42" s="2">
        <f>'Debt Service to 2072 (MWRA)'!$B40*Q$3</f>
        <v>176731.40219917498</v>
      </c>
      <c r="R42" s="2">
        <f>'Debt Service to 2072 (MWRA)'!$B40*R$3</f>
        <v>754314.96468391642</v>
      </c>
      <c r="S42" s="2">
        <f>'Debt Service to 2072 (MWRA)'!$B40*S$3</f>
        <v>1295029.8136247613</v>
      </c>
      <c r="T42" s="2">
        <f>'Debt Service to 2072 (MWRA)'!$B40*T$3</f>
        <v>1186688.4069727389</v>
      </c>
      <c r="U42" s="2">
        <f>'Debt Service to 2072 (MWRA)'!$B40*U$3</f>
        <v>629313.63716221845</v>
      </c>
      <c r="V42" s="2">
        <f>'Debt Service to 2072 (MWRA)'!$B40*V$3</f>
        <v>549728.41140426835</v>
      </c>
      <c r="W42" s="2">
        <f>'Debt Service to 2072 (MWRA)'!$B40*W$3</f>
        <v>572221.65154090279</v>
      </c>
      <c r="X42" s="2">
        <f>'Debt Service to 2072 (MWRA)'!$B40*X$3</f>
        <v>607107.06184336741</v>
      </c>
      <c r="Y42" s="2">
        <f>'Debt Service to 2072 (MWRA)'!$B40*Y$3</f>
        <v>2098096.351796451</v>
      </c>
      <c r="Z42" s="2">
        <f>'Debt Service to 2072 (MWRA)'!$B40*Z$3</f>
        <v>772436.63746834535</v>
      </c>
      <c r="AA42" s="2">
        <f>'Debt Service to 2072 (MWRA)'!$B40*AA$3</f>
        <v>2010215.2124390833</v>
      </c>
      <c r="AB42" s="2">
        <f>'Debt Service to 2072 (MWRA)'!$B40*AB$3</f>
        <v>632844.46095022745</v>
      </c>
      <c r="AC42" s="2">
        <f>'Debt Service to 2072 (MWRA)'!$B40*AC$3</f>
        <v>486329.93037288607</v>
      </c>
      <c r="AD42" s="2">
        <f>'Debt Service to 2072 (MWRA)'!$B40*AD$3</f>
        <v>1058450.7363425491</v>
      </c>
      <c r="AE42" s="2">
        <f>'Debt Service to 2072 (MWRA)'!$B40*AE$3</f>
        <v>1592210.0269386228</v>
      </c>
      <c r="AF42" s="2">
        <f>'Debt Service to 2072 (MWRA)'!$B40*AF$3</f>
        <v>488105.34040503006</v>
      </c>
      <c r="AG42" s="2">
        <f>'Debt Service to 2072 (MWRA)'!$B40*AG$3</f>
        <v>496200.12432332698</v>
      </c>
      <c r="AH42" s="2">
        <f>'Debt Service to 2072 (MWRA)'!$B40*AH$3</f>
        <v>610128.54369705159</v>
      </c>
      <c r="AI42" s="2">
        <f>'Debt Service to 2072 (MWRA)'!$B40*AI$3</f>
        <v>392359.5881802513</v>
      </c>
      <c r="AJ42" s="2">
        <f>'Debt Service to 2072 (MWRA)'!$B40*AJ$3</f>
        <v>1323289.3607458365</v>
      </c>
      <c r="AK42" s="2">
        <f>'Debt Service to 2072 (MWRA)'!$B40*AK$3</f>
        <v>621139.10053961829</v>
      </c>
      <c r="AL42" s="2">
        <f>'Debt Service to 2072 (MWRA)'!$B40*AL$3</f>
        <v>567354.13355530018</v>
      </c>
      <c r="AM42" s="2">
        <f>'Debt Service to 2072 (MWRA)'!$B40*AM$3</f>
        <v>287889.11178473441</v>
      </c>
      <c r="AN42" s="2">
        <f>'Debt Service to 2072 (MWRA)'!$B40*AN$3</f>
        <v>1233328.7471735633</v>
      </c>
      <c r="AO42" s="2">
        <f>'Debt Service to 2072 (MWRA)'!$B40*AO$3</f>
        <v>280310.68451363913</v>
      </c>
      <c r="AP42" s="2">
        <f>'Debt Service to 2072 (MWRA)'!$B40*AP$3</f>
        <v>422928.75022392441</v>
      </c>
      <c r="AQ42" s="2">
        <f>'Debt Service to 2072 (MWRA)'!$B40*AQ$3</f>
        <v>348791.72956659459</v>
      </c>
      <c r="AR42" s="2">
        <f>'Debt Service to 2072 (MWRA)'!$B40*AR$3</f>
        <v>912033.25308574561</v>
      </c>
      <c r="AS42" s="2">
        <f t="shared" si="0"/>
        <v>47303840.710265532</v>
      </c>
    </row>
    <row r="43" spans="1:45" x14ac:dyDescent="0.25">
      <c r="A43" t="s">
        <v>103</v>
      </c>
      <c r="B43" s="2">
        <f>'Debt Service to 2072 (MWRA)'!$B41*B$3</f>
        <v>656066.05455882661</v>
      </c>
      <c r="C43" s="2">
        <f>'Debt Service to 2072 (MWRA)'!$B41*C$3</f>
        <v>201968.09451073525</v>
      </c>
      <c r="D43" s="2">
        <f>'Debt Service to 2072 (MWRA)'!$B41*D$3</f>
        <v>267466.77711131371</v>
      </c>
      <c r="E43" s="2">
        <f>'Debt Service to 2072 (MWRA)'!$B41*E$3</f>
        <v>392927.11410123028</v>
      </c>
      <c r="F43" s="2">
        <f>'Debt Service to 2072 (MWRA)'!$B41*F$3</f>
        <v>10642543.187473269</v>
      </c>
      <c r="G43" s="2">
        <f>'Debt Service to 2072 (MWRA)'!$B41*G$3</f>
        <v>746426.78626724402</v>
      </c>
      <c r="H43" s="2">
        <f>'Debt Service to 2072 (MWRA)'!$B41*H$3</f>
        <v>987233.7390737005</v>
      </c>
      <c r="I43" s="2">
        <f>'Debt Service to 2072 (MWRA)'!$B41*I$3</f>
        <v>429054.16475712496</v>
      </c>
      <c r="J43" s="2">
        <f>'Debt Service to 2072 (MWRA)'!$B41*J$3</f>
        <v>2001051.5787869301</v>
      </c>
      <c r="K43" s="2">
        <f>'Debt Service to 2072 (MWRA)'!$B41*K$3</f>
        <v>342034.2134793133</v>
      </c>
      <c r="L43" s="2">
        <f>'Debt Service to 2072 (MWRA)'!$B41*L$3</f>
        <v>643993.03312890034</v>
      </c>
      <c r="M43" s="2">
        <f>'Debt Service to 2072 (MWRA)'!$B41*M$3</f>
        <v>434613.63697985781</v>
      </c>
      <c r="N43" s="2">
        <f>'Debt Service to 2072 (MWRA)'!$B41*N$3</f>
        <v>689333.00673111959</v>
      </c>
      <c r="O43" s="2">
        <f>'Debt Service to 2072 (MWRA)'!$B41*O$3</f>
        <v>1002252.2763962013</v>
      </c>
      <c r="P43" s="2">
        <f>'Debt Service to 2072 (MWRA)'!$B41*P$3</f>
        <v>147490.43731143972</v>
      </c>
      <c r="Q43" s="2">
        <f>'Debt Service to 2072 (MWRA)'!$B41*Q$3</f>
        <v>139013.22995517933</v>
      </c>
      <c r="R43" s="2">
        <f>'Debt Service to 2072 (MWRA)'!$B41*R$3</f>
        <v>593328.39744043944</v>
      </c>
      <c r="S43" s="2">
        <f>'Debt Service to 2072 (MWRA)'!$B41*S$3</f>
        <v>1018643.4048508463</v>
      </c>
      <c r="T43" s="2">
        <f>'Debt Service to 2072 (MWRA)'!$B41*T$3</f>
        <v>933424.31707598851</v>
      </c>
      <c r="U43" s="2">
        <f>'Debt Service to 2072 (MWRA)'!$B41*U$3</f>
        <v>495004.96384999622</v>
      </c>
      <c r="V43" s="2">
        <f>'Debt Service to 2072 (MWRA)'!$B41*V$3</f>
        <v>432404.88739693665</v>
      </c>
      <c r="W43" s="2">
        <f>'Debt Service to 2072 (MWRA)'!$B41*W$3</f>
        <v>450097.60031972034</v>
      </c>
      <c r="X43" s="2">
        <f>'Debt Service to 2072 (MWRA)'!$B41*X$3</f>
        <v>477537.73548591969</v>
      </c>
      <c r="Y43" s="2">
        <f>'Debt Service to 2072 (MWRA)'!$B41*Y$3</f>
        <v>1650318.7718258502</v>
      </c>
      <c r="Z43" s="2">
        <f>'Debt Service to 2072 (MWRA)'!$B41*Z$3</f>
        <v>607582.52678365179</v>
      </c>
      <c r="AA43" s="2">
        <f>'Debt Service to 2072 (MWRA)'!$B41*AA$3</f>
        <v>1581193.3029946752</v>
      </c>
      <c r="AB43" s="2">
        <f>'Debt Service to 2072 (MWRA)'!$B41*AB$3</f>
        <v>497782.23610080173</v>
      </c>
      <c r="AC43" s="2">
        <f>'Debt Service to 2072 (MWRA)'!$B41*AC$3</f>
        <v>382536.9662875224</v>
      </c>
      <c r="AD43" s="2">
        <f>'Debt Service to 2072 (MWRA)'!$B41*AD$3</f>
        <v>832555.2435870535</v>
      </c>
      <c r="AE43" s="2">
        <f>'Debt Service to 2072 (MWRA)'!$B41*AE$3</f>
        <v>1252399.154069487</v>
      </c>
      <c r="AF43" s="2">
        <f>'Debt Service to 2072 (MWRA)'!$B41*AF$3</f>
        <v>383933.46673957573</v>
      </c>
      <c r="AG43" s="2">
        <f>'Debt Service to 2072 (MWRA)'!$B41*AG$3</f>
        <v>390300.65471109143</v>
      </c>
      <c r="AH43" s="2">
        <f>'Debt Service to 2072 (MWRA)'!$B41*AH$3</f>
        <v>479914.37000873208</v>
      </c>
      <c r="AI43" s="2">
        <f>'Debt Service to 2072 (MWRA)'!$B41*AI$3</f>
        <v>308621.8576784163</v>
      </c>
      <c r="AJ43" s="2">
        <f>'Debt Service to 2072 (MWRA)'!$B41*AJ$3</f>
        <v>1040871.7744189432</v>
      </c>
      <c r="AK43" s="2">
        <f>'Debt Service to 2072 (MWRA)'!$B41*AK$3</f>
        <v>488575.04406690149</v>
      </c>
      <c r="AL43" s="2">
        <f>'Debt Service to 2072 (MWRA)'!$B41*AL$3</f>
        <v>446268.91232978995</v>
      </c>
      <c r="AM43" s="2">
        <f>'Debt Service to 2072 (MWRA)'!$B41*AM$3</f>
        <v>226447.56279939951</v>
      </c>
      <c r="AN43" s="2">
        <f>'Debt Service to 2072 (MWRA)'!$B41*AN$3</f>
        <v>970110.63459989987</v>
      </c>
      <c r="AO43" s="2">
        <f>'Debt Service to 2072 (MWRA)'!$B41*AO$3</f>
        <v>220486.53018252432</v>
      </c>
      <c r="AP43" s="2">
        <f>'Debt Service to 2072 (MWRA)'!$B41*AP$3</f>
        <v>332666.92210859089</v>
      </c>
      <c r="AQ43" s="2">
        <f>'Debt Service to 2072 (MWRA)'!$B41*AQ$3</f>
        <v>274352.29000255215</v>
      </c>
      <c r="AR43" s="2">
        <f>'Debt Service to 2072 (MWRA)'!$B41*AR$3</f>
        <v>717386.30916928733</v>
      </c>
      <c r="AS43" s="2">
        <f t="shared" si="0"/>
        <v>37208213.167506993</v>
      </c>
    </row>
    <row r="44" spans="1:45" x14ac:dyDescent="0.25">
      <c r="A44" t="s">
        <v>104</v>
      </c>
      <c r="B44" s="2">
        <f>'Debt Service to 2072 (MWRA)'!$B42*B$3</f>
        <v>454371.7328342509</v>
      </c>
      <c r="C44" s="2">
        <f>'Debt Service to 2072 (MWRA)'!$B42*C$3</f>
        <v>139877.06335726296</v>
      </c>
      <c r="D44" s="2">
        <f>'Debt Service to 2072 (MWRA)'!$B42*D$3</f>
        <v>185239.49249802704</v>
      </c>
      <c r="E44" s="2">
        <f>'Debt Service to 2072 (MWRA)'!$B42*E$3</f>
        <v>272129.57059909729</v>
      </c>
      <c r="F44" s="2">
        <f>'Debt Service to 2072 (MWRA)'!$B42*F$3</f>
        <v>7370707.1967125954</v>
      </c>
      <c r="G44" s="2">
        <f>'Debt Service to 2072 (MWRA)'!$B42*G$3</f>
        <v>516952.87380508444</v>
      </c>
      <c r="H44" s="2">
        <f>'Debt Service to 2072 (MWRA)'!$B42*H$3</f>
        <v>683728.56912555371</v>
      </c>
      <c r="I44" s="2">
        <f>'Debt Service to 2072 (MWRA)'!$B42*I$3</f>
        <v>297150.08567474468</v>
      </c>
      <c r="J44" s="2">
        <f>'Debt Service to 2072 (MWRA)'!$B42*J$3</f>
        <v>1385868.4914822171</v>
      </c>
      <c r="K44" s="2">
        <f>'Debt Service to 2072 (MWRA)'!$B42*K$3</f>
        <v>236882.66933990663</v>
      </c>
      <c r="L44" s="2">
        <f>'Debt Service to 2072 (MWRA)'!$B42*L$3</f>
        <v>446010.31917850324</v>
      </c>
      <c r="M44" s="2">
        <f>'Debt Service to 2072 (MWRA)'!$B42*M$3</f>
        <v>301000.40990648029</v>
      </c>
      <c r="N44" s="2">
        <f>'Debt Service to 2072 (MWRA)'!$B42*N$3</f>
        <v>477411.4292178771</v>
      </c>
      <c r="O44" s="2">
        <f>'Debt Service to 2072 (MWRA)'!$B42*O$3</f>
        <v>694129.9590167735</v>
      </c>
      <c r="P44" s="2">
        <f>'Debt Service to 2072 (MWRA)'!$B42*P$3</f>
        <v>102147.46687777508</v>
      </c>
      <c r="Q44" s="2">
        <f>'Debt Service to 2072 (MWRA)'!$B42*Q$3</f>
        <v>96276.406533631147</v>
      </c>
      <c r="R44" s="2">
        <f>'Debt Service to 2072 (MWRA)'!$B42*R$3</f>
        <v>410921.50738704077</v>
      </c>
      <c r="S44" s="2">
        <f>'Debt Service to 2072 (MWRA)'!$B42*S$3</f>
        <v>705481.96448526857</v>
      </c>
      <c r="T44" s="2">
        <f>'Debt Service to 2072 (MWRA)'!$B42*T$3</f>
        <v>646461.77236626868</v>
      </c>
      <c r="U44" s="2">
        <f>'Debt Service to 2072 (MWRA)'!$B42*U$3</f>
        <v>342825.63717966486</v>
      </c>
      <c r="V44" s="2">
        <f>'Debt Service to 2072 (MWRA)'!$B42*V$3</f>
        <v>299470.69598756143</v>
      </c>
      <c r="W44" s="2">
        <f>'Debt Service to 2072 (MWRA)'!$B42*W$3</f>
        <v>311724.13994096039</v>
      </c>
      <c r="X44" s="2">
        <f>'Debt Service to 2072 (MWRA)'!$B42*X$3</f>
        <v>330728.35708957695</v>
      </c>
      <c r="Y44" s="2">
        <f>'Debt Service to 2072 (MWRA)'!$B42*Y$3</f>
        <v>1142961.4363871461</v>
      </c>
      <c r="Z44" s="2">
        <f>'Debt Service to 2072 (MWRA)'!$B42*Z$3</f>
        <v>420793.49116781144</v>
      </c>
      <c r="AA44" s="2">
        <f>'Debt Service to 2072 (MWRA)'!$B42*AA$3</f>
        <v>1095087.2035449641</v>
      </c>
      <c r="AB44" s="2">
        <f>'Debt Service to 2072 (MWRA)'!$B42*AB$3</f>
        <v>344749.09289937827</v>
      </c>
      <c r="AC44" s="2">
        <f>'Debt Service to 2072 (MWRA)'!$B42*AC$3</f>
        <v>264933.66489156435</v>
      </c>
      <c r="AD44" s="2">
        <f>'Debt Service to 2072 (MWRA)'!$B42*AD$3</f>
        <v>576602.86808052158</v>
      </c>
      <c r="AE44" s="2">
        <f>'Debt Service to 2072 (MWRA)'!$B42*AE$3</f>
        <v>867374.20703371894</v>
      </c>
      <c r="AF44" s="2">
        <f>'Debt Service to 2072 (MWRA)'!$B42*AF$3</f>
        <v>265900.83934891375</v>
      </c>
      <c r="AG44" s="2">
        <f>'Debt Service to 2072 (MWRA)'!$B42*AG$3</f>
        <v>270310.56335733616</v>
      </c>
      <c r="AH44" s="2">
        <f>'Debt Service to 2072 (MWRA)'!$B42*AH$3</f>
        <v>332374.34309805918</v>
      </c>
      <c r="AI44" s="2">
        <f>'Debt Service to 2072 (MWRA)'!$B42*AI$3</f>
        <v>213742.27075071729</v>
      </c>
      <c r="AJ44" s="2">
        <f>'Debt Service to 2072 (MWRA)'!$B42*AJ$3</f>
        <v>720876.66861384618</v>
      </c>
      <c r="AK44" s="2">
        <f>'Debt Service to 2072 (MWRA)'!$B42*AK$3</f>
        <v>338372.46699424105</v>
      </c>
      <c r="AL44" s="2">
        <f>'Debt Service to 2072 (MWRA)'!$B42*AL$3</f>
        <v>309072.5051179452</v>
      </c>
      <c r="AM44" s="2">
        <f>'Debt Service to 2072 (MWRA)'!$B42*AM$3</f>
        <v>156830.81115124238</v>
      </c>
      <c r="AN44" s="2">
        <f>'Debt Service to 2072 (MWRA)'!$B42*AN$3</f>
        <v>671869.61895247316</v>
      </c>
      <c r="AO44" s="2">
        <f>'Debt Service to 2072 (MWRA)'!$B42*AO$3</f>
        <v>152702.37819728864</v>
      </c>
      <c r="AP44" s="2">
        <f>'Debt Service to 2072 (MWRA)'!$B42*AP$3</f>
        <v>230395.16342110009</v>
      </c>
      <c r="AQ44" s="2">
        <f>'Debt Service to 2072 (MWRA)'!$B42*AQ$3</f>
        <v>190008.19284779349</v>
      </c>
      <c r="AR44" s="2">
        <f>'Debt Service to 2072 (MWRA)'!$B42*AR$3</f>
        <v>496840.30768519104</v>
      </c>
      <c r="AS44" s="2">
        <f t="shared" si="0"/>
        <v>25769295.904137373</v>
      </c>
    </row>
    <row r="45" spans="1:45" x14ac:dyDescent="0.25">
      <c r="A45" t="s">
        <v>105</v>
      </c>
      <c r="B45" s="2">
        <f>'Debt Service to 2072 (MWRA)'!$B43*B$3</f>
        <v>296435.67223720282</v>
      </c>
      <c r="C45" s="2">
        <f>'Debt Service to 2072 (MWRA)'!$B43*C$3</f>
        <v>91256.890141979427</v>
      </c>
      <c r="D45" s="2">
        <f>'Debt Service to 2072 (MWRA)'!$B43*D$3</f>
        <v>120851.69370243813</v>
      </c>
      <c r="E45" s="2">
        <f>'Debt Service to 2072 (MWRA)'!$B43*E$3</f>
        <v>177539.46024100881</v>
      </c>
      <c r="F45" s="2">
        <f>'Debt Service to 2072 (MWRA)'!$B43*F$3</f>
        <v>4808707.0229743496</v>
      </c>
      <c r="G45" s="2">
        <f>'Debt Service to 2072 (MWRA)'!$B43*G$3</f>
        <v>337264.09806673718</v>
      </c>
      <c r="H45" s="2">
        <f>'Debt Service to 2072 (MWRA)'!$B43*H$3</f>
        <v>446069.86608132604</v>
      </c>
      <c r="I45" s="2">
        <f>'Debt Service to 2072 (MWRA)'!$B43*I$3</f>
        <v>193863.03996703067</v>
      </c>
      <c r="J45" s="2">
        <f>'Debt Service to 2072 (MWRA)'!$B43*J$3</f>
        <v>904151.44300966349</v>
      </c>
      <c r="K45" s="2">
        <f>'Debt Service to 2072 (MWRA)'!$B43*K$3</f>
        <v>154544.10618614298</v>
      </c>
      <c r="L45" s="2">
        <f>'Debt Service to 2072 (MWRA)'!$B43*L$3</f>
        <v>290980.62057183206</v>
      </c>
      <c r="M45" s="2">
        <f>'Debt Service to 2072 (MWRA)'!$B43*M$3</f>
        <v>196375.02161000425</v>
      </c>
      <c r="N45" s="2">
        <f>'Debt Service to 2072 (MWRA)'!$B43*N$3</f>
        <v>311466.95035615377</v>
      </c>
      <c r="O45" s="2">
        <f>'Debt Service to 2072 (MWRA)'!$B43*O$3</f>
        <v>452855.81419779861</v>
      </c>
      <c r="P45" s="2">
        <f>'Debt Service to 2072 (MWRA)'!$B43*P$3</f>
        <v>66641.806307714316</v>
      </c>
      <c r="Q45" s="2">
        <f>'Debt Service to 2072 (MWRA)'!$B43*Q$3</f>
        <v>62811.480620406735</v>
      </c>
      <c r="R45" s="2">
        <f>'Debt Service to 2072 (MWRA)'!$B43*R$3</f>
        <v>268088.40532216284</v>
      </c>
      <c r="S45" s="2">
        <f>'Debt Service to 2072 (MWRA)'!$B43*S$3</f>
        <v>460261.95135184843</v>
      </c>
      <c r="T45" s="2">
        <f>'Debt Service to 2072 (MWRA)'!$B43*T$3</f>
        <v>421756.7164041744</v>
      </c>
      <c r="U45" s="2">
        <f>'Debt Service to 2072 (MWRA)'!$B43*U$3</f>
        <v>223662.12700686016</v>
      </c>
      <c r="V45" s="2">
        <f>'Debt Service to 2072 (MWRA)'!$B43*V$3</f>
        <v>195377.02428508981</v>
      </c>
      <c r="W45" s="2">
        <f>'Debt Service to 2072 (MWRA)'!$B43*W$3</f>
        <v>203371.26695702941</v>
      </c>
      <c r="X45" s="2">
        <f>'Debt Service to 2072 (MWRA)'!$B43*X$3</f>
        <v>215769.76686073485</v>
      </c>
      <c r="Y45" s="2">
        <f>'Debt Service to 2072 (MWRA)'!$B43*Y$3</f>
        <v>745676.98043887317</v>
      </c>
      <c r="Z45" s="2">
        <f>'Debt Service to 2072 (MWRA)'!$B43*Z$3</f>
        <v>274528.96475158283</v>
      </c>
      <c r="AA45" s="2">
        <f>'Debt Service to 2072 (MWRA)'!$B43*AA$3</f>
        <v>714443.45649826864</v>
      </c>
      <c r="AB45" s="2">
        <f>'Debt Service to 2072 (MWRA)'!$B43*AB$3</f>
        <v>224917.00456214976</v>
      </c>
      <c r="AC45" s="2">
        <f>'Debt Service to 2072 (MWRA)'!$B43*AC$3</f>
        <v>172844.79507673418</v>
      </c>
      <c r="AD45" s="2">
        <f>'Debt Service to 2072 (MWRA)'!$B43*AD$3</f>
        <v>376180.22086708492</v>
      </c>
      <c r="AE45" s="2">
        <f>'Debt Service to 2072 (MWRA)'!$B43*AE$3</f>
        <v>565881.71658346895</v>
      </c>
      <c r="AF45" s="2">
        <f>'Debt Service to 2072 (MWRA)'!$B43*AF$3</f>
        <v>173475.78725718218</v>
      </c>
      <c r="AG45" s="2">
        <f>'Debt Service to 2072 (MWRA)'!$B43*AG$3</f>
        <v>176352.72568964859</v>
      </c>
      <c r="AH45" s="2">
        <f>'Debt Service to 2072 (MWRA)'!$B43*AH$3</f>
        <v>216843.62100626869</v>
      </c>
      <c r="AI45" s="2">
        <f>'Debt Service to 2072 (MWRA)'!$B43*AI$3</f>
        <v>139447.12916066972</v>
      </c>
      <c r="AJ45" s="2">
        <f>'Debt Service to 2072 (MWRA)'!$B43*AJ$3</f>
        <v>470305.57673052588</v>
      </c>
      <c r="AK45" s="2">
        <f>'Debt Service to 2072 (MWRA)'!$B43*AK$3</f>
        <v>220756.84394871639</v>
      </c>
      <c r="AL45" s="2">
        <f>'Debt Service to 2072 (MWRA)'!$B43*AL$3</f>
        <v>201641.31965950504</v>
      </c>
      <c r="AM45" s="2">
        <f>'Debt Service to 2072 (MWRA)'!$B43*AM$3</f>
        <v>102317.64780157087</v>
      </c>
      <c r="AN45" s="2">
        <f>'Debt Service to 2072 (MWRA)'!$B43*AN$3</f>
        <v>438332.99423708429</v>
      </c>
      <c r="AO45" s="2">
        <f>'Debt Service to 2072 (MWRA)'!$B43*AO$3</f>
        <v>99624.225853075826</v>
      </c>
      <c r="AP45" s="2">
        <f>'Debt Service to 2072 (MWRA)'!$B43*AP$3</f>
        <v>150311.60658457605</v>
      </c>
      <c r="AQ45" s="2">
        <f>'Debt Service to 2072 (MWRA)'!$B43*AQ$3</f>
        <v>123962.83110762631</v>
      </c>
      <c r="AR45" s="2">
        <f>'Debt Service to 2072 (MWRA)'!$B43*AR$3</f>
        <v>324142.50262554217</v>
      </c>
      <c r="AS45" s="2">
        <f t="shared" si="0"/>
        <v>16812090.194899838</v>
      </c>
    </row>
    <row r="46" spans="1:45" x14ac:dyDescent="0.25">
      <c r="A46" t="s">
        <v>106</v>
      </c>
      <c r="B46" s="2">
        <f>'Debt Service to 2072 (MWRA)'!$B44*B$3</f>
        <v>169309.13299712946</v>
      </c>
      <c r="C46" s="2">
        <f>'Debt Service to 2072 (MWRA)'!$B44*C$3</f>
        <v>52121.341650101735</v>
      </c>
      <c r="D46" s="2">
        <f>'Debt Service to 2072 (MWRA)'!$B44*D$3</f>
        <v>69024.403600190417</v>
      </c>
      <c r="E46" s="2">
        <f>'Debt Service to 2072 (MWRA)'!$B44*E$3</f>
        <v>101401.60210587202</v>
      </c>
      <c r="F46" s="2">
        <f>'Debt Service to 2072 (MWRA)'!$B44*F$3</f>
        <v>2746491.3745114962</v>
      </c>
      <c r="G46" s="2">
        <f>'Debt Service to 2072 (MWRA)'!$B44*G$3</f>
        <v>192628.27447111745</v>
      </c>
      <c r="H46" s="2">
        <f>'Debt Service to 2072 (MWRA)'!$B44*H$3</f>
        <v>254772.65172709094</v>
      </c>
      <c r="I46" s="2">
        <f>'Debt Service to 2072 (MWRA)'!$B44*I$3</f>
        <v>110724.80909362885</v>
      </c>
      <c r="J46" s="2">
        <f>'Debt Service to 2072 (MWRA)'!$B44*J$3</f>
        <v>516405.78800373495</v>
      </c>
      <c r="K46" s="2">
        <f>'Debt Service to 2072 (MWRA)'!$B44*K$3</f>
        <v>88267.813487894964</v>
      </c>
      <c r="L46" s="2">
        <f>'Debt Service to 2072 (MWRA)'!$B44*L$3</f>
        <v>166193.48210077098</v>
      </c>
      <c r="M46" s="2">
        <f>'Debt Service to 2072 (MWRA)'!$B44*M$3</f>
        <v>112159.52655143954</v>
      </c>
      <c r="N46" s="2">
        <f>'Debt Service to 2072 (MWRA)'!$B44*N$3</f>
        <v>177894.2423631908</v>
      </c>
      <c r="O46" s="2">
        <f>'Debt Service to 2072 (MWRA)'!$B44*O$3</f>
        <v>258648.44367713708</v>
      </c>
      <c r="P46" s="2">
        <f>'Debt Service to 2072 (MWRA)'!$B44*P$3</f>
        <v>38062.444921585637</v>
      </c>
      <c r="Q46" s="2">
        <f>'Debt Service to 2072 (MWRA)'!$B44*Q$3</f>
        <v>35874.755712927392</v>
      </c>
      <c r="R46" s="2">
        <f>'Debt Service to 2072 (MWRA)'!$B44*R$3</f>
        <v>153118.60117617104</v>
      </c>
      <c r="S46" s="2">
        <f>'Debt Service to 2072 (MWRA)'!$B44*S$3</f>
        <v>262878.45638426713</v>
      </c>
      <c r="T46" s="2">
        <f>'Debt Service to 2072 (MWRA)'!$B44*T$3</f>
        <v>240886.2045893319</v>
      </c>
      <c r="U46" s="2">
        <f>'Debt Service to 2072 (MWRA)'!$B44*U$3</f>
        <v>127744.54748321915</v>
      </c>
      <c r="V46" s="2">
        <f>'Debt Service to 2072 (MWRA)'!$B44*V$3</f>
        <v>111589.52072002424</v>
      </c>
      <c r="W46" s="2">
        <f>'Debt Service to 2072 (MWRA)'!$B44*W$3</f>
        <v>116155.42969292177</v>
      </c>
      <c r="X46" s="2">
        <f>'Debt Service to 2072 (MWRA)'!$B44*X$3</f>
        <v>123236.82868015846</v>
      </c>
      <c r="Y46" s="2">
        <f>'Debt Service to 2072 (MWRA)'!$B44*Y$3</f>
        <v>425893.15280854603</v>
      </c>
      <c r="Z46" s="2">
        <f>'Debt Service to 2072 (MWRA)'!$B44*Z$3</f>
        <v>156797.12449552049</v>
      </c>
      <c r="AA46" s="2">
        <f>'Debt Service to 2072 (MWRA)'!$B44*AA$3</f>
        <v>408054.13627278514</v>
      </c>
      <c r="AB46" s="2">
        <f>'Debt Service to 2072 (MWRA)'!$B44*AB$3</f>
        <v>128461.27037051602</v>
      </c>
      <c r="AC46" s="2">
        <f>'Debt Service to 2072 (MWRA)'!$B44*AC$3</f>
        <v>98720.245700023763</v>
      </c>
      <c r="AD46" s="2">
        <f>'Debt Service to 2072 (MWRA)'!$B44*AD$3</f>
        <v>214855.20472283292</v>
      </c>
      <c r="AE46" s="2">
        <f>'Debt Service to 2072 (MWRA)'!$B44*AE$3</f>
        <v>323203.14923842822</v>
      </c>
      <c r="AF46" s="2">
        <f>'Debt Service to 2072 (MWRA)'!$B44*AF$3</f>
        <v>99080.636668470135</v>
      </c>
      <c r="AG46" s="2">
        <f>'Debt Service to 2072 (MWRA)'!$B44*AG$3</f>
        <v>100723.79907200586</v>
      </c>
      <c r="AH46" s="2">
        <f>'Debt Service to 2072 (MWRA)'!$B44*AH$3</f>
        <v>123850.16010877352</v>
      </c>
      <c r="AI46" s="2">
        <f>'Debt Service to 2072 (MWRA)'!$B44*AI$3</f>
        <v>79645.180213802523</v>
      </c>
      <c r="AJ46" s="2">
        <f>'Debt Service to 2072 (MWRA)'!$B44*AJ$3</f>
        <v>268614.86959047249</v>
      </c>
      <c r="AK46" s="2">
        <f>'Debt Service to 2072 (MWRA)'!$B44*AK$3</f>
        <v>126085.19605640449</v>
      </c>
      <c r="AL46" s="2">
        <f>'Debt Service to 2072 (MWRA)'!$B44*AL$3</f>
        <v>115167.37088453311</v>
      </c>
      <c r="AM46" s="2">
        <f>'Debt Service to 2072 (MWRA)'!$B44*AM$3</f>
        <v>58438.689611308961</v>
      </c>
      <c r="AN46" s="2">
        <f>'Debt Service to 2072 (MWRA)'!$B44*AN$3</f>
        <v>250353.74001456838</v>
      </c>
      <c r="AO46" s="2">
        <f>'Debt Service to 2072 (MWRA)'!$B44*AO$3</f>
        <v>56900.342584942191</v>
      </c>
      <c r="AP46" s="2">
        <f>'Debt Service to 2072 (MWRA)'!$B44*AP$3</f>
        <v>85850.422785406947</v>
      </c>
      <c r="AQ46" s="2">
        <f>'Debt Service to 2072 (MWRA)'!$B44*AQ$3</f>
        <v>70801.328667042209</v>
      </c>
      <c r="AR46" s="2">
        <f>'Debt Service to 2072 (MWRA)'!$B44*AR$3</f>
        <v>185133.87971450354</v>
      </c>
      <c r="AS46" s="2">
        <f t="shared" si="0"/>
        <v>9602219.5752822887</v>
      </c>
    </row>
    <row r="47" spans="1:45" x14ac:dyDescent="0.25">
      <c r="A47" t="s">
        <v>107</v>
      </c>
      <c r="B47" s="2">
        <f>'Debt Service to 2072 (MWRA)'!$B45*B$3</f>
        <v>81177.002597424289</v>
      </c>
      <c r="C47" s="2">
        <f>'Debt Service to 2072 (MWRA)'!$B45*C$3</f>
        <v>24990.112533287156</v>
      </c>
      <c r="D47" s="2">
        <f>'Debt Service to 2072 (MWRA)'!$B45*D$3</f>
        <v>33094.459177422636</v>
      </c>
      <c r="E47" s="2">
        <f>'Debt Service to 2072 (MWRA)'!$B45*E$3</f>
        <v>48618.03951043159</v>
      </c>
      <c r="F47" s="2">
        <f>'Debt Service to 2072 (MWRA)'!$B45*F$3</f>
        <v>1316833.4956053621</v>
      </c>
      <c r="G47" s="2">
        <f>'Debt Service to 2072 (MWRA)'!$B45*G$3</f>
        <v>92357.604461564246</v>
      </c>
      <c r="H47" s="2">
        <f>'Debt Service to 2072 (MWRA)'!$B45*H$3</f>
        <v>122153.36435130987</v>
      </c>
      <c r="I47" s="2">
        <f>'Debt Service to 2072 (MWRA)'!$B45*I$3</f>
        <v>53088.146848789365</v>
      </c>
      <c r="J47" s="2">
        <f>'Debt Service to 2072 (MWRA)'!$B45*J$3</f>
        <v>247596.05847615359</v>
      </c>
      <c r="K47" s="2">
        <f>'Debt Service to 2072 (MWRA)'!$B45*K$3</f>
        <v>42320.909675305556</v>
      </c>
      <c r="L47" s="2">
        <f>'Debt Service to 2072 (MWRA)'!$B45*L$3</f>
        <v>79683.171777850905</v>
      </c>
      <c r="M47" s="2">
        <f>'Debt Service to 2072 (MWRA)'!$B45*M$3</f>
        <v>53776.036868291398</v>
      </c>
      <c r="N47" s="2">
        <f>'Debt Service to 2072 (MWRA)'!$B45*N$3</f>
        <v>85293.221450897181</v>
      </c>
      <c r="O47" s="2">
        <f>'Debt Service to 2072 (MWRA)'!$B45*O$3</f>
        <v>124011.65260561985</v>
      </c>
      <c r="P47" s="2">
        <f>'Debt Service to 2072 (MWRA)'!$B45*P$3</f>
        <v>18249.430113827715</v>
      </c>
      <c r="Q47" s="2">
        <f>'Debt Service to 2072 (MWRA)'!$B45*Q$3</f>
        <v>17200.520055463538</v>
      </c>
      <c r="R47" s="2">
        <f>'Debt Service to 2072 (MWRA)'!$B45*R$3</f>
        <v>73414.285841288598</v>
      </c>
      <c r="S47" s="2">
        <f>'Debt Service to 2072 (MWRA)'!$B45*S$3</f>
        <v>126039.77563971309</v>
      </c>
      <c r="T47" s="2">
        <f>'Debt Service to 2072 (MWRA)'!$B45*T$3</f>
        <v>115495.36465917292</v>
      </c>
      <c r="U47" s="2">
        <f>'Debt Service to 2072 (MWRA)'!$B45*U$3</f>
        <v>61248.435210095173</v>
      </c>
      <c r="V47" s="2">
        <f>'Debt Service to 2072 (MWRA)'!$B45*V$3</f>
        <v>53502.741718536359</v>
      </c>
      <c r="W47" s="2">
        <f>'Debt Service to 2072 (MWRA)'!$B45*W$3</f>
        <v>55691.913666861132</v>
      </c>
      <c r="X47" s="2">
        <f>'Debt Service to 2072 (MWRA)'!$B45*X$3</f>
        <v>59087.163136303861</v>
      </c>
      <c r="Y47" s="2">
        <f>'Debt Service to 2072 (MWRA)'!$B45*Y$3</f>
        <v>204198.84597926988</v>
      </c>
      <c r="Z47" s="2">
        <f>'Debt Service to 2072 (MWRA)'!$B45*Z$3</f>
        <v>75177.991624688832</v>
      </c>
      <c r="AA47" s="2">
        <f>'Debt Service to 2072 (MWRA)'!$B45*AA$3</f>
        <v>195645.74629690655</v>
      </c>
      <c r="AB47" s="2">
        <f>'Debt Service to 2072 (MWRA)'!$B45*AB$3</f>
        <v>61592.075359057009</v>
      </c>
      <c r="AC47" s="2">
        <f>'Debt Service to 2072 (MWRA)'!$B45*AC$3</f>
        <v>47332.435644479156</v>
      </c>
      <c r="AD47" s="2">
        <f>'Debt Service to 2072 (MWRA)'!$B45*AD$3</f>
        <v>103014.53443832378</v>
      </c>
      <c r="AE47" s="2">
        <f>'Debt Service to 2072 (MWRA)'!$B45*AE$3</f>
        <v>154963.06915509645</v>
      </c>
      <c r="AF47" s="2">
        <f>'Debt Service to 2072 (MWRA)'!$B45*AF$3</f>
        <v>47505.228795467388</v>
      </c>
      <c r="AG47" s="2">
        <f>'Debt Service to 2072 (MWRA)'!$B45*AG$3</f>
        <v>48293.059884898757</v>
      </c>
      <c r="AH47" s="2">
        <f>'Debt Service to 2072 (MWRA)'!$B45*AH$3</f>
        <v>59381.231188584359</v>
      </c>
      <c r="AI47" s="2">
        <f>'Debt Service to 2072 (MWRA)'!$B45*AI$3</f>
        <v>38186.69959876169</v>
      </c>
      <c r="AJ47" s="2">
        <f>'Debt Service to 2072 (MWRA)'!$B45*AJ$3</f>
        <v>128790.15786361783</v>
      </c>
      <c r="AK47" s="2">
        <f>'Debt Service to 2072 (MWRA)'!$B45*AK$3</f>
        <v>60452.842127193631</v>
      </c>
      <c r="AL47" s="2">
        <f>'Debt Service to 2072 (MWRA)'!$B45*AL$3</f>
        <v>55218.178723948557</v>
      </c>
      <c r="AM47" s="2">
        <f>'Debt Service to 2072 (MWRA)'!$B45*AM$3</f>
        <v>28019.029891599108</v>
      </c>
      <c r="AN47" s="2">
        <f>'Debt Service to 2072 (MWRA)'!$B45*AN$3</f>
        <v>120034.67174911388</v>
      </c>
      <c r="AO47" s="2">
        <f>'Debt Service to 2072 (MWRA)'!$B45*AO$3</f>
        <v>27281.453611191173</v>
      </c>
      <c r="AP47" s="2">
        <f>'Debt Service to 2072 (MWRA)'!$B45*AP$3</f>
        <v>41161.866876721353</v>
      </c>
      <c r="AQ47" s="2">
        <f>'Debt Service to 2072 (MWRA)'!$B45*AQ$3</f>
        <v>33946.424149505394</v>
      </c>
      <c r="AR47" s="2">
        <f>'Debt Service to 2072 (MWRA)'!$B45*AR$3</f>
        <v>88764.339929082795</v>
      </c>
      <c r="AS47" s="2">
        <f t="shared" si="0"/>
        <v>4603882.7888684804</v>
      </c>
    </row>
    <row r="49" spans="1:45" x14ac:dyDescent="0.25">
      <c r="A49" t="s">
        <v>109</v>
      </c>
      <c r="B49" s="2">
        <f>SUM(B4:B47)</f>
        <v>38954158.427791089</v>
      </c>
      <c r="C49" s="2">
        <f>SUM(C4:C47)</f>
        <v>11991928.398461018</v>
      </c>
      <c r="D49" s="2">
        <f t="shared" ref="D49:AR49" si="1">SUM(D4:D47)</f>
        <v>15880936.282812333</v>
      </c>
      <c r="E49" s="2">
        <f t="shared" si="1"/>
        <v>23330189.005993817</v>
      </c>
      <c r="F49" s="2">
        <f t="shared" si="1"/>
        <v>631904837.20152557</v>
      </c>
      <c r="G49" s="2">
        <f t="shared" si="1"/>
        <v>44319359.43790555</v>
      </c>
      <c r="H49" s="2">
        <f t="shared" si="1"/>
        <v>58617359.044735096</v>
      </c>
      <c r="I49" s="2">
        <f t="shared" si="1"/>
        <v>25475245.658444595</v>
      </c>
      <c r="J49" s="2">
        <f t="shared" si="1"/>
        <v>118813158.64553417</v>
      </c>
      <c r="K49" s="2">
        <f t="shared" si="1"/>
        <v>20308404.690374684</v>
      </c>
      <c r="L49" s="2">
        <f t="shared" si="1"/>
        <v>38237318.429416671</v>
      </c>
      <c r="M49" s="2">
        <f t="shared" si="1"/>
        <v>25805341.325236671</v>
      </c>
      <c r="N49" s="2">
        <f t="shared" si="1"/>
        <v>40929395.702032745</v>
      </c>
      <c r="O49" s="2">
        <f t="shared" si="1"/>
        <v>59509090.110759832</v>
      </c>
      <c r="P49" s="2">
        <f t="shared" si="1"/>
        <v>8757297.8691566326</v>
      </c>
      <c r="Q49" s="2">
        <f t="shared" si="1"/>
        <v>8253960.6272945171</v>
      </c>
      <c r="R49" s="2">
        <f t="shared" si="1"/>
        <v>35229087.426485442</v>
      </c>
      <c r="S49" s="2">
        <f t="shared" si="1"/>
        <v>60482319.269921064</v>
      </c>
      <c r="T49" s="2">
        <f t="shared" si="1"/>
        <v>55422405.22134871</v>
      </c>
      <c r="U49" s="2">
        <f t="shared" si="1"/>
        <v>29391098.122463178</v>
      </c>
      <c r="V49" s="2">
        <f t="shared" si="1"/>
        <v>25674196.022743784</v>
      </c>
      <c r="W49" s="2">
        <f t="shared" si="1"/>
        <v>26724707.228776246</v>
      </c>
      <c r="X49" s="2">
        <f t="shared" si="1"/>
        <v>28353975.143365905</v>
      </c>
      <c r="Y49" s="2">
        <f t="shared" si="1"/>
        <v>97988271.832310587</v>
      </c>
      <c r="Z49" s="2">
        <f t="shared" si="1"/>
        <v>36075431.493256457</v>
      </c>
      <c r="AA49" s="2">
        <f t="shared" si="1"/>
        <v>93883922.208467171</v>
      </c>
      <c r="AB49" s="2">
        <f t="shared" si="1"/>
        <v>29555999.663250476</v>
      </c>
      <c r="AC49" s="2">
        <f t="shared" si="1"/>
        <v>22713270.235069875</v>
      </c>
      <c r="AD49" s="2">
        <f t="shared" si="1"/>
        <v>49433267.630935319</v>
      </c>
      <c r="AE49" s="2">
        <f t="shared" si="1"/>
        <v>74361651.122554615</v>
      </c>
      <c r="AF49" s="2">
        <f t="shared" si="1"/>
        <v>22796187.952692609</v>
      </c>
      <c r="AG49" s="2">
        <f t="shared" si="1"/>
        <v>23174242.033159755</v>
      </c>
      <c r="AH49" s="2">
        <f t="shared" si="1"/>
        <v>28495088.674668558</v>
      </c>
      <c r="AI49" s="2">
        <f t="shared" si="1"/>
        <v>18324534.023282949</v>
      </c>
      <c r="AJ49" s="2">
        <f t="shared" si="1"/>
        <v>61802136.723865397</v>
      </c>
      <c r="AK49" s="2">
        <f t="shared" si="1"/>
        <v>29009319.318075728</v>
      </c>
      <c r="AL49" s="2">
        <f t="shared" si="1"/>
        <v>26497377.499560758</v>
      </c>
      <c r="AM49" s="2">
        <f t="shared" si="1"/>
        <v>13445405.650208095</v>
      </c>
      <c r="AN49" s="2">
        <f t="shared" si="1"/>
        <v>57600668.545641102</v>
      </c>
      <c r="AO49" s="2">
        <f t="shared" si="1"/>
        <v>13091467.190296261</v>
      </c>
      <c r="AP49" s="2">
        <f t="shared" si="1"/>
        <v>19752218.389378253</v>
      </c>
      <c r="AQ49" s="2">
        <f t="shared" si="1"/>
        <v>16289766.092186119</v>
      </c>
      <c r="AR49" s="2">
        <f t="shared" si="1"/>
        <v>42595070.644373685</v>
      </c>
      <c r="AS49" s="6">
        <f>SUM(B49:AR49)</f>
        <v>2209251066.2158136</v>
      </c>
    </row>
    <row r="50" spans="1:45" x14ac:dyDescent="0.25">
      <c r="A50" t="s">
        <v>110</v>
      </c>
      <c r="B50" s="2">
        <f>SUM(B4:B25)</f>
        <v>16822529.12875279</v>
      </c>
      <c r="C50" s="2">
        <f t="shared" ref="C50:AS50" si="2">SUM(C4:C25)</f>
        <v>5178768.4020174993</v>
      </c>
      <c r="D50" s="2">
        <f t="shared" si="2"/>
        <v>6858254.009124713</v>
      </c>
      <c r="E50" s="2">
        <f t="shared" si="2"/>
        <v>10075247.418325355</v>
      </c>
      <c r="F50" s="2">
        <f t="shared" si="2"/>
        <v>272890955.92008775</v>
      </c>
      <c r="G50" s="2">
        <f t="shared" si="2"/>
        <v>19139515.39971976</v>
      </c>
      <c r="H50" s="2">
        <f t="shared" si="2"/>
        <v>25314171.061056953</v>
      </c>
      <c r="I50" s="2">
        <f t="shared" si="2"/>
        <v>11001599.814965349</v>
      </c>
      <c r="J50" s="2">
        <f t="shared" si="2"/>
        <v>51309998.800222188</v>
      </c>
      <c r="K50" s="2">
        <f t="shared" si="2"/>
        <v>8770276.2234132215</v>
      </c>
      <c r="L50" s="2">
        <f t="shared" si="2"/>
        <v>16512958.540142525</v>
      </c>
      <c r="M50" s="2">
        <f t="shared" si="2"/>
        <v>11144153.1184895</v>
      </c>
      <c r="N50" s="2">
        <f t="shared" si="2"/>
        <v>17675544.260467771</v>
      </c>
      <c r="O50" s="2">
        <f t="shared" si="2"/>
        <v>25699269.146567453</v>
      </c>
      <c r="P50" s="2">
        <f t="shared" si="2"/>
        <v>3781878.6090870784</v>
      </c>
      <c r="Q50" s="2">
        <f t="shared" si="2"/>
        <v>3564510.1494781366</v>
      </c>
      <c r="R50" s="2">
        <f t="shared" si="2"/>
        <v>15213840.404484799</v>
      </c>
      <c r="S50" s="2">
        <f t="shared" si="2"/>
        <v>26119562.55142409</v>
      </c>
      <c r="T50" s="2">
        <f t="shared" si="2"/>
        <v>23934415.832650002</v>
      </c>
      <c r="U50" s="2">
        <f t="shared" si="2"/>
        <v>12692678.374959448</v>
      </c>
      <c r="V50" s="2">
        <f t="shared" si="2"/>
        <v>11087517.427710164</v>
      </c>
      <c r="W50" s="2">
        <f t="shared" si="2"/>
        <v>11541185.433305025</v>
      </c>
      <c r="X50" s="2">
        <f t="shared" si="2"/>
        <v>12244792.1355916</v>
      </c>
      <c r="Y50" s="2">
        <f t="shared" si="2"/>
        <v>42316677.441019088</v>
      </c>
      <c r="Z50" s="2">
        <f t="shared" si="2"/>
        <v>15579337.909522533</v>
      </c>
      <c r="AA50" s="2">
        <f t="shared" si="2"/>
        <v>40544195.531810872</v>
      </c>
      <c r="AB50" s="2">
        <f t="shared" si="2"/>
        <v>12763891.849598175</v>
      </c>
      <c r="AC50" s="2">
        <f t="shared" si="2"/>
        <v>9808828.2627638225</v>
      </c>
      <c r="AD50" s="2">
        <f t="shared" si="2"/>
        <v>21347979.733469438</v>
      </c>
      <c r="AE50" s="2">
        <f t="shared" si="2"/>
        <v>32113414.653539553</v>
      </c>
      <c r="AF50" s="2">
        <f t="shared" si="2"/>
        <v>9844636.6533515379</v>
      </c>
      <c r="AG50" s="2">
        <f t="shared" si="2"/>
        <v>10007901.014271865</v>
      </c>
      <c r="AH50" s="2">
        <f t="shared" si="2"/>
        <v>12305732.650972016</v>
      </c>
      <c r="AI50" s="2">
        <f t="shared" si="2"/>
        <v>7913532.7220308594</v>
      </c>
      <c r="AJ50" s="2">
        <f t="shared" si="2"/>
        <v>26689531.675638955</v>
      </c>
      <c r="AK50" s="2">
        <f t="shared" si="2"/>
        <v>12527805.475203352</v>
      </c>
      <c r="AL50" s="2">
        <f t="shared" si="2"/>
        <v>11443012.063736584</v>
      </c>
      <c r="AM50" s="2">
        <f t="shared" si="2"/>
        <v>5806459.1131599247</v>
      </c>
      <c r="AN50" s="2">
        <f t="shared" si="2"/>
        <v>24875108.680396378</v>
      </c>
      <c r="AO50" s="2">
        <f t="shared" si="2"/>
        <v>5653609.1918173842</v>
      </c>
      <c r="AP50" s="2">
        <f t="shared" si="2"/>
        <v>8530084.6590935923</v>
      </c>
      <c r="AQ50" s="2">
        <f t="shared" si="2"/>
        <v>7034809.0074733971</v>
      </c>
      <c r="AR50" s="2">
        <f t="shared" si="2"/>
        <v>18394873.502004493</v>
      </c>
      <c r="AS50" s="2">
        <f t="shared" si="2"/>
        <v>954075043.9529171</v>
      </c>
    </row>
    <row r="51" spans="1:45" ht="15.75" thickBot="1" x14ac:dyDescent="0.3">
      <c r="A51" t="s">
        <v>111</v>
      </c>
      <c r="B51" s="4">
        <f>B49-B50</f>
        <v>22131629.299038298</v>
      </c>
      <c r="C51" s="4">
        <f t="shared" ref="C51:AS51" si="3">C49-C50</f>
        <v>6813159.9964435184</v>
      </c>
      <c r="D51" s="4">
        <f t="shared" si="3"/>
        <v>9022682.2736876197</v>
      </c>
      <c r="E51" s="4">
        <f t="shared" si="3"/>
        <v>13254941.587668462</v>
      </c>
      <c r="F51" s="4">
        <f t="shared" si="3"/>
        <v>359013881.28143781</v>
      </c>
      <c r="G51" s="4">
        <f t="shared" si="3"/>
        <v>25179844.03818579</v>
      </c>
      <c r="H51" s="4">
        <f t="shared" si="3"/>
        <v>33303187.983678143</v>
      </c>
      <c r="I51" s="4">
        <f t="shared" si="3"/>
        <v>14473645.843479246</v>
      </c>
      <c r="J51" s="4">
        <f t="shared" si="3"/>
        <v>67503159.845311984</v>
      </c>
      <c r="K51" s="4">
        <f t="shared" si="3"/>
        <v>11538128.466961462</v>
      </c>
      <c r="L51" s="4">
        <f t="shared" si="3"/>
        <v>21724359.889274146</v>
      </c>
      <c r="M51" s="4">
        <f t="shared" si="3"/>
        <v>14661188.206747171</v>
      </c>
      <c r="N51" s="4">
        <f t="shared" si="3"/>
        <v>23253851.441564973</v>
      </c>
      <c r="O51" s="4">
        <f t="shared" si="3"/>
        <v>33809820.964192376</v>
      </c>
      <c r="P51" s="4">
        <f t="shared" si="3"/>
        <v>4975419.2600695547</v>
      </c>
      <c r="Q51" s="4">
        <f t="shared" si="3"/>
        <v>4689450.4778163806</v>
      </c>
      <c r="R51" s="4">
        <f t="shared" si="3"/>
        <v>20015247.022000641</v>
      </c>
      <c r="S51" s="4">
        <f t="shared" si="3"/>
        <v>34362756.718496978</v>
      </c>
      <c r="T51" s="4">
        <f t="shared" si="3"/>
        <v>31487989.388698708</v>
      </c>
      <c r="U51" s="4">
        <f t="shared" si="3"/>
        <v>16698419.74750373</v>
      </c>
      <c r="V51" s="4">
        <f t="shared" si="3"/>
        <v>14586678.59503362</v>
      </c>
      <c r="W51" s="4">
        <f t="shared" si="3"/>
        <v>15183521.795471221</v>
      </c>
      <c r="X51" s="4">
        <f t="shared" si="3"/>
        <v>16109183.007774305</v>
      </c>
      <c r="Y51" s="4">
        <f t="shared" si="3"/>
        <v>55671594.391291499</v>
      </c>
      <c r="Z51" s="4">
        <f t="shared" si="3"/>
        <v>20496093.583733924</v>
      </c>
      <c r="AA51" s="4">
        <f t="shared" si="3"/>
        <v>53339726.676656298</v>
      </c>
      <c r="AB51" s="4">
        <f t="shared" si="3"/>
        <v>16792107.813652299</v>
      </c>
      <c r="AC51" s="4">
        <f t="shared" si="3"/>
        <v>12904441.972306052</v>
      </c>
      <c r="AD51" s="4">
        <f t="shared" si="3"/>
        <v>28085287.897465881</v>
      </c>
      <c r="AE51" s="4">
        <f t="shared" si="3"/>
        <v>42248236.469015062</v>
      </c>
      <c r="AF51" s="4">
        <f t="shared" si="3"/>
        <v>12951551.299341071</v>
      </c>
      <c r="AG51" s="4">
        <f t="shared" si="3"/>
        <v>13166341.018887891</v>
      </c>
      <c r="AH51" s="4">
        <f t="shared" si="3"/>
        <v>16189356.023696542</v>
      </c>
      <c r="AI51" s="4">
        <f t="shared" si="3"/>
        <v>10411001.301252089</v>
      </c>
      <c r="AJ51" s="4">
        <f t="shared" si="3"/>
        <v>35112605.048226446</v>
      </c>
      <c r="AK51" s="4">
        <f t="shared" si="3"/>
        <v>16481513.842872376</v>
      </c>
      <c r="AL51" s="4">
        <f t="shared" si="3"/>
        <v>15054365.435824174</v>
      </c>
      <c r="AM51" s="4">
        <f t="shared" si="3"/>
        <v>7638946.5370481703</v>
      </c>
      <c r="AN51" s="4">
        <f t="shared" si="3"/>
        <v>32725559.865244724</v>
      </c>
      <c r="AO51" s="4">
        <f t="shared" si="3"/>
        <v>7437857.9984788764</v>
      </c>
      <c r="AP51" s="4">
        <f t="shared" si="3"/>
        <v>11222133.730284661</v>
      </c>
      <c r="AQ51" s="4">
        <f t="shared" si="3"/>
        <v>9254957.0847127214</v>
      </c>
      <c r="AR51" s="4">
        <f t="shared" si="3"/>
        <v>24200197.142369192</v>
      </c>
      <c r="AS51" s="4">
        <f t="shared" si="3"/>
        <v>1255176022.2628965</v>
      </c>
    </row>
    <row r="52" spans="1:45" ht="15.75" thickTop="1" x14ac:dyDescent="0.25"/>
    <row r="53" spans="1:45" x14ac:dyDescent="0.25">
      <c r="A53" s="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x14ac:dyDescent="0.25">
      <c r="A54" s="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6" spans="1:45" x14ac:dyDescent="0.25">
      <c r="A56" s="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</row>
    <row r="57" spans="1:45" x14ac:dyDescent="0.25">
      <c r="A57" s="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</row>
    <row r="59" spans="1:45" x14ac:dyDescent="0.25">
      <c r="B59" s="1"/>
    </row>
    <row r="60" spans="1:45" x14ac:dyDescent="0.25">
      <c r="B60" t="s">
        <v>112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AA392-C451-499D-AD59-20A666CE788C}">
  <dimension ref="A2:AU57"/>
  <sheetViews>
    <sheetView topLeftCell="A25" zoomScale="95" zoomScaleNormal="95" workbookViewId="0">
      <selection activeCell="B1" sqref="B1:D1"/>
    </sheetView>
  </sheetViews>
  <sheetFormatPr defaultRowHeight="15" x14ac:dyDescent="0.25"/>
  <cols>
    <col min="1" max="1" width="13.42578125" bestFit="1" customWidth="1"/>
    <col min="2" max="2" width="12.140625" bestFit="1" customWidth="1"/>
    <col min="3" max="5" width="11.140625" bestFit="1" customWidth="1"/>
    <col min="6" max="6" width="34.85546875" bestFit="1" customWidth="1"/>
    <col min="7" max="8" width="12.140625" bestFit="1" customWidth="1"/>
    <col min="9" max="9" width="11.140625" bestFit="1" customWidth="1"/>
    <col min="10" max="10" width="12.140625" bestFit="1" customWidth="1"/>
    <col min="11" max="11" width="11.140625" bestFit="1" customWidth="1"/>
    <col min="12" max="12" width="12.140625" bestFit="1" customWidth="1"/>
    <col min="13" max="13" width="11.140625" bestFit="1" customWidth="1"/>
    <col min="14" max="15" width="12.140625" bestFit="1" customWidth="1"/>
    <col min="16" max="16" width="22" bestFit="1" customWidth="1"/>
    <col min="17" max="17" width="11.140625" bestFit="1" customWidth="1"/>
    <col min="18" max="20" width="12.140625" bestFit="1" customWidth="1"/>
    <col min="21" max="24" width="11.140625" bestFit="1" customWidth="1"/>
    <col min="25" max="27" width="12.140625" bestFit="1" customWidth="1"/>
    <col min="28" max="29" width="11.140625" bestFit="1" customWidth="1"/>
    <col min="30" max="31" width="12.140625" bestFit="1" customWidth="1"/>
    <col min="32" max="35" width="11.140625" bestFit="1" customWidth="1"/>
    <col min="36" max="36" width="12.140625" bestFit="1" customWidth="1"/>
    <col min="37" max="39" width="11.140625" bestFit="1" customWidth="1"/>
    <col min="40" max="40" width="12.140625" bestFit="1" customWidth="1"/>
    <col min="41" max="41" width="11.42578125" bestFit="1" customWidth="1"/>
    <col min="42" max="43" width="11.140625" bestFit="1" customWidth="1"/>
    <col min="44" max="44" width="12.140625" bestFit="1" customWidth="1"/>
    <col min="45" max="45" width="13.85546875" bestFit="1" customWidth="1"/>
    <col min="47" max="47" width="16.42578125" customWidth="1"/>
  </cols>
  <sheetData>
    <row r="2" spans="1:45" x14ac:dyDescent="0.25"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s">
        <v>37</v>
      </c>
      <c r="W2" t="s">
        <v>38</v>
      </c>
      <c r="X2" t="s">
        <v>39</v>
      </c>
      <c r="Y2" t="s">
        <v>40</v>
      </c>
      <c r="Z2" t="s">
        <v>41</v>
      </c>
      <c r="AA2" t="s">
        <v>42</v>
      </c>
      <c r="AB2" t="s">
        <v>43</v>
      </c>
      <c r="AC2" t="s">
        <v>44</v>
      </c>
      <c r="AD2" t="s">
        <v>45</v>
      </c>
      <c r="AE2" t="s">
        <v>46</v>
      </c>
      <c r="AF2" t="s">
        <v>47</v>
      </c>
      <c r="AG2" t="s">
        <v>48</v>
      </c>
      <c r="AH2" t="s">
        <v>49</v>
      </c>
      <c r="AI2" t="s">
        <v>50</v>
      </c>
      <c r="AJ2" t="s">
        <v>51</v>
      </c>
      <c r="AK2" t="s">
        <v>52</v>
      </c>
      <c r="AL2" t="s">
        <v>53</v>
      </c>
      <c r="AM2" t="s">
        <v>54</v>
      </c>
      <c r="AN2" t="s">
        <v>55</v>
      </c>
      <c r="AO2" t="s">
        <v>56</v>
      </c>
      <c r="AP2" t="s">
        <v>57</v>
      </c>
      <c r="AQ2" t="s">
        <v>58</v>
      </c>
      <c r="AR2" t="s">
        <v>59</v>
      </c>
      <c r="AS2" t="s">
        <v>1</v>
      </c>
    </row>
    <row r="3" spans="1:45" x14ac:dyDescent="0.25">
      <c r="B3" s="5">
        <v>1.7632291333241259E-2</v>
      </c>
      <c r="C3" s="5">
        <v>5.4280514251382819E-3</v>
      </c>
      <c r="D3" s="5">
        <v>7.1883800468248741E-3</v>
      </c>
      <c r="E3" s="5">
        <v>1.0560225301126901E-2</v>
      </c>
      <c r="F3" s="5">
        <v>0.28602672048673228</v>
      </c>
      <c r="G3" s="5">
        <v>2.0060807083288813E-2</v>
      </c>
      <c r="H3" s="5">
        <v>2.6532683379051042E-2</v>
      </c>
      <c r="I3" s="5">
        <v>1.1531168208093568E-2</v>
      </c>
      <c r="J3" s="5">
        <v>5.3779835376088402E-2</v>
      </c>
      <c r="K3" s="5">
        <v>9.1924385602586093E-3</v>
      </c>
      <c r="L3" s="5">
        <v>1.7307819384653592E-2</v>
      </c>
      <c r="M3" s="5">
        <v>1.1680583397629942E-2</v>
      </c>
      <c r="N3" s="5">
        <v>1.8526366843466088E-2</v>
      </c>
      <c r="O3" s="5">
        <v>2.6936318384443242E-2</v>
      </c>
      <c r="P3" s="5">
        <v>3.9639215311806347E-3</v>
      </c>
      <c r="Q3" s="5">
        <v>3.7360899145938071E-3</v>
      </c>
      <c r="R3" s="5">
        <v>1.594616744344441E-2</v>
      </c>
      <c r="S3" s="5">
        <v>2.7376842856307936E-2</v>
      </c>
      <c r="T3" s="5">
        <v>2.5086512831826203E-2</v>
      </c>
      <c r="U3" s="5">
        <v>1.330364781618355E-2</v>
      </c>
      <c r="V3" s="5">
        <v>1.1621221514999953E-2</v>
      </c>
      <c r="W3" s="5">
        <v>1.2096727093382156E-2</v>
      </c>
      <c r="X3" s="5">
        <v>1.2834202312701801E-2</v>
      </c>
      <c r="Y3" s="5">
        <v>4.435361527295896E-2</v>
      </c>
      <c r="Z3" s="5">
        <v>1.6329258383045352E-2</v>
      </c>
      <c r="AA3" s="5">
        <v>4.2495813918188706E-2</v>
      </c>
      <c r="AB3" s="5">
        <v>1.3378289192760882E-2</v>
      </c>
      <c r="AC3" s="5">
        <v>1.0280981904865632E-2</v>
      </c>
      <c r="AD3" s="5">
        <v>2.2375577129678016E-2</v>
      </c>
      <c r="AE3" s="5">
        <v>3.3659212508575301E-2</v>
      </c>
      <c r="AF3" s="5">
        <v>1.0318513953119775E-2</v>
      </c>
      <c r="AG3" s="5">
        <v>1.048963713882212E-2</v>
      </c>
      <c r="AH3" s="5">
        <v>1.2898076235163841E-2</v>
      </c>
      <c r="AI3" s="5">
        <v>8.2944552131282729E-3</v>
      </c>
      <c r="AJ3" s="5">
        <v>2.7974247775163552E-2</v>
      </c>
      <c r="AK3" s="5">
        <v>1.3130838663694877E-2</v>
      </c>
      <c r="AL3" s="5">
        <v>1.1993828091683416E-2</v>
      </c>
      <c r="AM3" s="5">
        <v>6.0859563930135358E-3</v>
      </c>
      <c r="AN3" s="5">
        <v>2.6072486475837375E-2</v>
      </c>
      <c r="AO3" s="5">
        <v>5.9257489519832628E-3</v>
      </c>
      <c r="AP3" s="5">
        <v>8.9406852355678502E-3</v>
      </c>
      <c r="AQ3" s="5">
        <v>7.3734336225029281E-3</v>
      </c>
      <c r="AR3" s="5">
        <v>1.9280321415589052E-2</v>
      </c>
      <c r="AS3" s="12">
        <f>SUM(B3:AR3)</f>
        <v>1.0000000000000002</v>
      </c>
    </row>
    <row r="4" spans="1:45" x14ac:dyDescent="0.25">
      <c r="A4" t="s">
        <v>64</v>
      </c>
      <c r="B4" s="2">
        <f>'Debt Service to 2072 (MWRA)'!$H2*B$3 * 'Dashboard Helper'!$I$50</f>
        <v>24179.674038590732</v>
      </c>
      <c r="C4" s="2">
        <f>'Debt Service to 2072 (MWRA)'!$H2*C$3 * 'Dashboard Helper'!$I$50</f>
        <v>7443.644824374891</v>
      </c>
      <c r="D4" s="2">
        <f>'Debt Service to 2072 (MWRA)'!$H2*D$3 * 'Dashboard Helper'!$I$50</f>
        <v>9857.634672247892</v>
      </c>
      <c r="E4" s="2">
        <f>'Debt Service to 2072 (MWRA)'!$H2*E$3 * 'Dashboard Helper'!$I$50</f>
        <v>14481.544158355777</v>
      </c>
      <c r="F4" s="2">
        <f>'Debt Service to 2072 (MWRA)'!$H2*F$3 * 'Dashboard Helper'!$I$50</f>
        <v>392236.76248235785</v>
      </c>
      <c r="G4" s="2">
        <f>'Debt Service to 2072 (MWRA)'!$H2*G$3 * 'Dashboard Helper'!$I$50</f>
        <v>27509.968333526205</v>
      </c>
      <c r="H4" s="2">
        <f>'Debt Service to 2072 (MWRA)'!$H2*H$3 * 'Dashboard Helper'!$I$50</f>
        <v>36385.040568442957</v>
      </c>
      <c r="I4" s="2">
        <f>'Debt Service to 2072 (MWRA)'!$H2*I$3 * 'Dashboard Helper'!$I$50</f>
        <v>15813.026411956906</v>
      </c>
      <c r="J4" s="2">
        <f>'Debt Service to 2072 (MWRA)'!$H2*J$3 * 'Dashboard Helper'!$I$50</f>
        <v>73749.852737026318</v>
      </c>
      <c r="K4" s="2">
        <f>'Debt Service to 2072 (MWRA)'!$H2*K$3 * 'Dashboard Helper'!$I$50</f>
        <v>12605.858410914007</v>
      </c>
      <c r="L4" s="2">
        <f>'Debt Service to 2072 (MWRA)'!$H2*L$3 * 'Dashboard Helper'!$I$50</f>
        <v>23734.716216420155</v>
      </c>
      <c r="M4" s="2">
        <f>'Debt Service to 2072 (MWRA)'!$H2*M$3 * 'Dashboard Helper'!$I$50</f>
        <v>16017.923807940419</v>
      </c>
      <c r="N4" s="2">
        <f>'Debt Service to 2072 (MWRA)'!$H2*N$3 * 'Dashboard Helper'!$I$50</f>
        <v>25405.745794923776</v>
      </c>
      <c r="O4" s="2">
        <f>'Debt Service to 2072 (MWRA)'!$H2*O$3 * 'Dashboard Helper'!$I$50</f>
        <v>36938.556993307633</v>
      </c>
      <c r="P4" s="2">
        <f>'Debt Service to 2072 (MWRA)'!$H2*P$3 * 'Dashboard Helper'!$I$50</f>
        <v>5435.8409084249315</v>
      </c>
      <c r="Q4" s="2">
        <f>'Debt Service to 2072 (MWRA)'!$H2*Q$3 * 'Dashboard Helper'!$I$50</f>
        <v>5123.4087848489653</v>
      </c>
      <c r="R4" s="2">
        <f>'Debt Service to 2072 (MWRA)'!$H2*R$3 * 'Dashboard Helper'!$I$50</f>
        <v>21867.443298215712</v>
      </c>
      <c r="S4" s="2">
        <f>'Debt Service to 2072 (MWRA)'!$H2*S$3 * 'Dashboard Helper'!$I$50</f>
        <v>37542.661016681472</v>
      </c>
      <c r="T4" s="2">
        <f>'Debt Service to 2072 (MWRA)'!$H2*T$3 * 'Dashboard Helper'!$I$50</f>
        <v>34401.864827115241</v>
      </c>
      <c r="U4" s="2">
        <f>'Debt Service to 2072 (MWRA)'!$H2*U$3 * 'Dashboard Helper'!$I$50</f>
        <v>18243.679260963934</v>
      </c>
      <c r="V4" s="2">
        <f>'Debt Service to 2072 (MWRA)'!$H2*V$3 * 'Dashboard Helper'!$I$50</f>
        <v>15936.519131419211</v>
      </c>
      <c r="W4" s="2">
        <f>'Debt Service to 2072 (MWRA)'!$H2*W$3 * 'Dashboard Helper'!$I$50</f>
        <v>16588.593763780656</v>
      </c>
      <c r="X4" s="2">
        <f>'Debt Service to 2072 (MWRA)'!$H2*X$3 * 'Dashboard Helper'!$I$50</f>
        <v>17599.914985604486</v>
      </c>
      <c r="Y4" s="2">
        <f>'Debt Service to 2072 (MWRA)'!$H2*Y$3 * 'Dashboard Helper'!$I$50</f>
        <v>60823.402895536368</v>
      </c>
      <c r="Z4" s="2">
        <f>'Debt Service to 2072 (MWRA)'!$H2*Z$3 * 'Dashboard Helper'!$I$50</f>
        <v>22392.787048022361</v>
      </c>
      <c r="AA4" s="2">
        <f>'Debt Service to 2072 (MWRA)'!$H2*AA$3 * 'Dashboard Helper'!$I$50</f>
        <v>58275.745853248867</v>
      </c>
      <c r="AB4" s="2">
        <f>'Debt Service to 2072 (MWRA)'!$H2*AB$3 * 'Dashboard Helper'!$I$50</f>
        <v>18346.037152024244</v>
      </c>
      <c r="AC4" s="2">
        <f>'Debt Service to 2072 (MWRA)'!$H2*AC$3 * 'Dashboard Helper'!$I$50</f>
        <v>14098.609565714531</v>
      </c>
      <c r="AD4" s="2">
        <f>'Debt Service to 2072 (MWRA)'!$H2*AD$3 * 'Dashboard Helper'!$I$50</f>
        <v>30684.279836108199</v>
      </c>
      <c r="AE4" s="2">
        <f>'Debt Service to 2072 (MWRA)'!$H2*AE$3 * 'Dashboard Helper'!$I$50</f>
        <v>46157.857278518386</v>
      </c>
      <c r="AF4" s="2">
        <f>'Debt Service to 2072 (MWRA)'!$H2*AF$3 * 'Dashboard Helper'!$I$50</f>
        <v>14150.078355313926</v>
      </c>
      <c r="AG4" s="2">
        <f>'Debt Service to 2072 (MWRA)'!$H2*AG$3 * 'Dashboard Helper'!$I$50</f>
        <v>14384.744557937707</v>
      </c>
      <c r="AH4" s="2">
        <f>'Debt Service to 2072 (MWRA)'!$H2*AH$3 * 'Dashboard Helper'!$I$50</f>
        <v>17687.507153605173</v>
      </c>
      <c r="AI4" s="2">
        <f>'Debt Service to 2072 (MWRA)'!$H2*AI$3 * 'Dashboard Helper'!$I$50</f>
        <v>11374.427724151255</v>
      </c>
      <c r="AJ4" s="2">
        <f>'Debt Service to 2072 (MWRA)'!$H2*AJ$3 * 'Dashboard Helper'!$I$50</f>
        <v>38361.899760754794</v>
      </c>
      <c r="AK4" s="2">
        <f>'Debt Service to 2072 (MWRA)'!$H2*AK$3 * 'Dashboard Helper'!$I$50</f>
        <v>18006.701043040339</v>
      </c>
      <c r="AL4" s="2">
        <f>'Debt Service to 2072 (MWRA)'!$H2*AL$3 * 'Dashboard Helper'!$I$50</f>
        <v>16447.485369361078</v>
      </c>
      <c r="AM4" s="2">
        <f>'Debt Service to 2072 (MWRA)'!$H2*AM$3 * 'Dashboard Helper'!$I$50</f>
        <v>8345.8490456494528</v>
      </c>
      <c r="AN4" s="2">
        <f>'Debt Service to 2072 (MWRA)'!$H2*AN$3 * 'Dashboard Helper'!$I$50</f>
        <v>35753.959167678135</v>
      </c>
      <c r="AO4" s="2">
        <f>'Debt Service to 2072 (MWRA)'!$H2*AO$3 * 'Dashboard Helper'!$I$50</f>
        <v>8126.1519212396643</v>
      </c>
      <c r="AP4" s="2">
        <f>'Debt Service to 2072 (MWRA)'!$H2*AP$3 * 'Dashboard Helper'!$I$50</f>
        <v>12260.621753119114</v>
      </c>
      <c r="AQ4" s="2">
        <f>'Debt Service to 2072 (MWRA)'!$H2*AQ$3 * 'Dashboard Helper'!$I$50</f>
        <v>10111.404023888279</v>
      </c>
      <c r="AR4" s="2">
        <f>'Debt Service to 2072 (MWRA)'!$H2*AR$3 * 'Dashboard Helper'!$I$50</f>
        <v>26439.665632640485</v>
      </c>
      <c r="AS4" s="2">
        <f t="shared" ref="AS4:AS47" si="0">SUM(B4:AR4)</f>
        <v>1371329.0905649923</v>
      </c>
    </row>
    <row r="5" spans="1:45" x14ac:dyDescent="0.25">
      <c r="A5" t="s">
        <v>65</v>
      </c>
      <c r="B5" s="2">
        <f>'Debt Service to 2072 (MWRA)'!$H3*B$3 * 'Dashboard Helper'!$I$50</f>
        <v>73469.009578794925</v>
      </c>
      <c r="C5" s="2">
        <f>'Debt Service to 2072 (MWRA)'!$H3*C$3 * 'Dashboard Helper'!$I$50</f>
        <v>22617.228504831401</v>
      </c>
      <c r="D5" s="2">
        <f>'Debt Service to 2072 (MWRA)'!$H3*D$3 * 'Dashboard Helper'!$I$50</f>
        <v>29952.043811830132</v>
      </c>
      <c r="E5" s="2">
        <f>'Debt Service to 2072 (MWRA)'!$H3*E$3 * 'Dashboard Helper'!$I$50</f>
        <v>44001.614942696389</v>
      </c>
      <c r="F5" s="2">
        <f>'Debt Service to 2072 (MWRA)'!$H3*F$3 * 'Dashboard Helper'!$I$50</f>
        <v>1191796.3167733182</v>
      </c>
      <c r="G5" s="2">
        <f>'Debt Service to 2072 (MWRA)'!$H3*G$3 * 'Dashboard Helper'!$I$50</f>
        <v>83587.980705714246</v>
      </c>
      <c r="H5" s="2">
        <f>'Debt Service to 2072 (MWRA)'!$H3*H$3 * 'Dashboard Helper'!$I$50</f>
        <v>110554.54634257666</v>
      </c>
      <c r="I5" s="2">
        <f>'Debt Service to 2072 (MWRA)'!$H3*I$3 * 'Dashboard Helper'!$I$50</f>
        <v>48047.272559407524</v>
      </c>
      <c r="J5" s="2">
        <f>'Debt Service to 2072 (MWRA)'!$H3*J$3 * 'Dashboard Helper'!$I$50</f>
        <v>224086.09100865689</v>
      </c>
      <c r="K5" s="2">
        <f>'Debt Service to 2072 (MWRA)'!$H3*K$3 * 'Dashboard Helper'!$I$50</f>
        <v>38302.415940854095</v>
      </c>
      <c r="L5" s="2">
        <f>'Debt Service to 2072 (MWRA)'!$H3*L$3 * 'Dashboard Helper'!$I$50</f>
        <v>72117.02234989201</v>
      </c>
      <c r="M5" s="2">
        <f>'Debt Service to 2072 (MWRA)'!$H3*M$3 * 'Dashboard Helper'!$I$50</f>
        <v>48669.845416434349</v>
      </c>
      <c r="N5" s="2">
        <f>'Debt Service to 2072 (MWRA)'!$H3*N$3 * 'Dashboard Helper'!$I$50</f>
        <v>77194.381453806869</v>
      </c>
      <c r="O5" s="2">
        <f>'Debt Service to 2072 (MWRA)'!$H3*O$3 * 'Dashboard Helper'!$I$50</f>
        <v>112236.38471043474</v>
      </c>
      <c r="P5" s="2">
        <f>'Debt Service to 2072 (MWRA)'!$H3*P$3 * 'Dashboard Helper'!$I$50</f>
        <v>16516.593529444985</v>
      </c>
      <c r="Q5" s="2">
        <f>'Debt Service to 2072 (MWRA)'!$H3*Q$3 * 'Dashboard Helper'!$I$50</f>
        <v>15567.280538579549</v>
      </c>
      <c r="R5" s="2">
        <f>'Debt Service to 2072 (MWRA)'!$H3*R$3 * 'Dashboard Helper'!$I$50</f>
        <v>66443.38540611697</v>
      </c>
      <c r="S5" s="2">
        <f>'Debt Service to 2072 (MWRA)'!$H3*S$3 * 'Dashboard Helper'!$I$50</f>
        <v>114071.93155068601</v>
      </c>
      <c r="T5" s="2">
        <f>'Debt Service to 2072 (MWRA)'!$H3*T$3 * 'Dashboard Helper'!$I$50</f>
        <v>104528.74312854247</v>
      </c>
      <c r="U5" s="2">
        <f>'Debt Service to 2072 (MWRA)'!$H3*U$3 * 'Dashboard Helper'!$I$50</f>
        <v>55432.71775446734</v>
      </c>
      <c r="V5" s="2">
        <f>'Debt Service to 2072 (MWRA)'!$H3*V$3 * 'Dashboard Helper'!$I$50</f>
        <v>48422.500437773757</v>
      </c>
      <c r="W5" s="2">
        <f>'Debt Service to 2072 (MWRA)'!$H3*W$3 * 'Dashboard Helper'!$I$50</f>
        <v>50403.804128410462</v>
      </c>
      <c r="X5" s="2">
        <f>'Debt Service to 2072 (MWRA)'!$H3*X$3 * 'Dashboard Helper'!$I$50</f>
        <v>53476.664763952089</v>
      </c>
      <c r="Y5" s="2">
        <f>'Debt Service to 2072 (MWRA)'!$H3*Y$3 * 'Dashboard Helper'!$I$50</f>
        <v>184809.57033643743</v>
      </c>
      <c r="Z5" s="2">
        <f>'Debt Service to 2072 (MWRA)'!$H3*Z$3 * 'Dashboard Helper'!$I$50</f>
        <v>68039.622184375636</v>
      </c>
      <c r="AA5" s="2">
        <f>'Debt Service to 2072 (MWRA)'!$H3*AA$3 * 'Dashboard Helper'!$I$50</f>
        <v>177068.61240025618</v>
      </c>
      <c r="AB5" s="2">
        <f>'Debt Service to 2072 (MWRA)'!$H3*AB$3 * 'Dashboard Helper'!$I$50</f>
        <v>55743.72826961214</v>
      </c>
      <c r="AC5" s="2">
        <f>'Debt Service to 2072 (MWRA)'!$H3*AC$3 * 'Dashboard Helper'!$I$50</f>
        <v>42838.082911209538</v>
      </c>
      <c r="AD5" s="2">
        <f>'Debt Service to 2072 (MWRA)'!$H3*AD$3 * 'Dashboard Helper'!$I$50</f>
        <v>93233.004117405682</v>
      </c>
      <c r="AE5" s="2">
        <f>'Debt Service to 2072 (MWRA)'!$H3*AE$3 * 'Dashboard Helper'!$I$50</f>
        <v>140248.87403857507</v>
      </c>
      <c r="AF5" s="2">
        <f>'Debt Service to 2072 (MWRA)'!$H3*AF$3 * 'Dashboard Helper'!$I$50</f>
        <v>42994.468848838464</v>
      </c>
      <c r="AG5" s="2">
        <f>'Debt Service to 2072 (MWRA)'!$H3*AG$3 * 'Dashboard Helper'!$I$50</f>
        <v>43707.493079887652</v>
      </c>
      <c r="AH5" s="2">
        <f>'Debt Service to 2072 (MWRA)'!$H3*AH$3 * 'Dashboard Helper'!$I$50</f>
        <v>53742.810197492632</v>
      </c>
      <c r="AI5" s="2">
        <f>'Debt Service to 2072 (MWRA)'!$H3*AI$3 * 'Dashboard Helper'!$I$50</f>
        <v>34560.761161844195</v>
      </c>
      <c r="AJ5" s="2">
        <f>'Debt Service to 2072 (MWRA)'!$H3*AJ$3 * 'Dashboard Helper'!$I$50</f>
        <v>116561.15696537035</v>
      </c>
      <c r="AK5" s="2">
        <f>'Debt Service to 2072 (MWRA)'!$H3*AK$3 * 'Dashboard Helper'!$I$50</f>
        <v>54712.668553853327</v>
      </c>
      <c r="AL5" s="2">
        <f>'Debt Service to 2072 (MWRA)'!$H3*AL$3 * 'Dashboard Helper'!$I$50</f>
        <v>49975.051699212505</v>
      </c>
      <c r="AM5" s="2">
        <f>'Debt Service to 2072 (MWRA)'!$H3*AM$3 * 'Dashboard Helper'!$I$50</f>
        <v>25358.541331011802</v>
      </c>
      <c r="AN5" s="2">
        <f>'Debt Service to 2072 (MWRA)'!$H3*AN$3 * 'Dashboard Helper'!$I$50</f>
        <v>108637.02977871434</v>
      </c>
      <c r="AO5" s="2">
        <f>'Debt Service to 2072 (MWRA)'!$H3*AO$3 * 'Dashboard Helper'!$I$50</f>
        <v>24691.000068382054</v>
      </c>
      <c r="AP5" s="2">
        <f>'Debt Service to 2072 (MWRA)'!$H3*AP$3 * 'Dashboard Helper'!$I$50</f>
        <v>37253.42763447731</v>
      </c>
      <c r="AQ5" s="2">
        <f>'Debt Service to 2072 (MWRA)'!$H3*AQ$3 * 'Dashboard Helper'!$I$50</f>
        <v>30723.11222642977</v>
      </c>
      <c r="AR5" s="2">
        <f>'Debt Service to 2072 (MWRA)'!$H3*AR$3 * 'Dashboard Helper'!$I$50</f>
        <v>80335.907114561458</v>
      </c>
      <c r="AS5" s="2">
        <f t="shared" si="0"/>
        <v>4166730.6982551692</v>
      </c>
    </row>
    <row r="6" spans="1:45" x14ac:dyDescent="0.25">
      <c r="A6" t="s">
        <v>66</v>
      </c>
      <c r="B6" s="2">
        <f>'Debt Service to 2072 (MWRA)'!$H4*B$3 * 'Dashboard Helper'!$I$50</f>
        <v>148829.38116051228</v>
      </c>
      <c r="C6" s="2">
        <f>'Debt Service to 2072 (MWRA)'!$H4*C$3 * 'Dashboard Helper'!$I$50</f>
        <v>45816.707496646348</v>
      </c>
      <c r="D6" s="2">
        <f>'Debt Service to 2072 (MWRA)'!$H4*D$3 * 'Dashboard Helper'!$I$50</f>
        <v>60675.163181917334</v>
      </c>
      <c r="E6" s="2">
        <f>'Debt Service to 2072 (MWRA)'!$H4*E$3 * 'Dashboard Helper'!$I$50</f>
        <v>89135.992978933384</v>
      </c>
      <c r="F6" s="2">
        <f>'Debt Service to 2072 (MWRA)'!$H4*F$3 * 'Dashboard Helper'!$I$50</f>
        <v>2414273.8456888855</v>
      </c>
      <c r="G6" s="2">
        <f>'Debt Service to 2072 (MWRA)'!$H4*G$3 * 'Dashboard Helper'!$I$50</f>
        <v>169327.82287674805</v>
      </c>
      <c r="H6" s="2">
        <f>'Debt Service to 2072 (MWRA)'!$H4*H$3 * 'Dashboard Helper'!$I$50</f>
        <v>223955.172541156</v>
      </c>
      <c r="I6" s="2">
        <f>'Debt Service to 2072 (MWRA)'!$H4*I$3 * 'Dashboard Helper'!$I$50</f>
        <v>97331.458290557988</v>
      </c>
      <c r="J6" s="2">
        <f>'Debt Service to 2072 (MWRA)'!$H4*J$3 * 'Dashboard Helper'!$I$50</f>
        <v>453940.98059438774</v>
      </c>
      <c r="K6" s="2">
        <f>'Debt Service to 2072 (MWRA)'!$H4*K$3 * 'Dashboard Helper'!$I$50</f>
        <v>77590.876671831124</v>
      </c>
      <c r="L6" s="2">
        <f>'Debt Service to 2072 (MWRA)'!$H4*L$3 * 'Dashboard Helper'!$I$50</f>
        <v>146090.60158844339</v>
      </c>
      <c r="M6" s="2">
        <f>'Debt Service to 2072 (MWRA)'!$H4*M$3 * 'Dashboard Helper'!$I$50</f>
        <v>98592.631315345556</v>
      </c>
      <c r="N6" s="2">
        <f>'Debt Service to 2072 (MWRA)'!$H4*N$3 * 'Dashboard Helper'!$I$50</f>
        <v>156376.02965801468</v>
      </c>
      <c r="O6" s="2">
        <f>'Debt Service to 2072 (MWRA)'!$H4*O$3 * 'Dashboard Helper'!$I$50</f>
        <v>227362.14597029786</v>
      </c>
      <c r="P6" s="2">
        <f>'Debt Service to 2072 (MWRA)'!$H4*P$3 * 'Dashboard Helper'!$I$50</f>
        <v>33458.384806871087</v>
      </c>
      <c r="Q6" s="2">
        <f>'Debt Service to 2072 (MWRA)'!$H4*Q$3 * 'Dashboard Helper'!$I$50</f>
        <v>31535.320023935496</v>
      </c>
      <c r="R6" s="2">
        <f>'Debt Service to 2072 (MWRA)'!$H4*R$3 * 'Dashboard Helper'!$I$50</f>
        <v>134597.2674586857</v>
      </c>
      <c r="S6" s="2">
        <f>'Debt Service to 2072 (MWRA)'!$H4*S$3 * 'Dashboard Helper'!$I$50</f>
        <v>231080.4933645518</v>
      </c>
      <c r="T6" s="2">
        <f>'Debt Service to 2072 (MWRA)'!$H4*T$3 * 'Dashboard Helper'!$I$50</f>
        <v>211748.43981832123</v>
      </c>
      <c r="U6" s="2">
        <f>'Debt Service to 2072 (MWRA)'!$H4*U$3 * 'Dashboard Helper'!$I$50</f>
        <v>112292.4771511264</v>
      </c>
      <c r="V6" s="2">
        <f>'Debt Service to 2072 (MWRA)'!$H4*V$3 * 'Dashboard Helper'!$I$50</f>
        <v>98091.573790298396</v>
      </c>
      <c r="W6" s="2">
        <f>'Debt Service to 2072 (MWRA)'!$H4*W$3 * 'Dashboard Helper'!$I$50</f>
        <v>102105.18720170892</v>
      </c>
      <c r="X6" s="2">
        <f>'Debt Service to 2072 (MWRA)'!$H4*X$3 * 'Dashboard Helper'!$I$50</f>
        <v>108330.01518567234</v>
      </c>
      <c r="Y6" s="2">
        <f>'Debt Service to 2072 (MWRA)'!$H4*Y$3 * 'Dashboard Helper'!$I$50</f>
        <v>374376.81742821308</v>
      </c>
      <c r="Z6" s="2">
        <f>'Debt Service to 2072 (MWRA)'!$H4*Z$3 * 'Dashboard Helper'!$I$50</f>
        <v>137830.83400947877</v>
      </c>
      <c r="AA6" s="2">
        <f>'Debt Service to 2072 (MWRA)'!$H4*AA$3 * 'Dashboard Helper'!$I$50</f>
        <v>358695.62088239857</v>
      </c>
      <c r="AB6" s="2">
        <f>'Debt Service to 2072 (MWRA)'!$H4*AB$3 * 'Dashboard Helper'!$I$50</f>
        <v>112922.50473375998</v>
      </c>
      <c r="AC6" s="2">
        <f>'Debt Service to 2072 (MWRA)'!$H4*AC$3 * 'Dashboard Helper'!$I$50</f>
        <v>86778.975330275658</v>
      </c>
      <c r="AD6" s="2">
        <f>'Debt Service to 2072 (MWRA)'!$H4*AD$3 * 'Dashboard Helper'!$I$50</f>
        <v>188866.16800852996</v>
      </c>
      <c r="AE6" s="2">
        <f>'Debt Service to 2072 (MWRA)'!$H4*AE$3 * 'Dashboard Helper'!$I$50</f>
        <v>284108.26893254195</v>
      </c>
      <c r="AF6" s="2">
        <f>'Debt Service to 2072 (MWRA)'!$H4*AF$3 * 'Dashboard Helper'!$I$50</f>
        <v>87095.773153643066</v>
      </c>
      <c r="AG6" s="2">
        <f>'Debt Service to 2072 (MWRA)'!$H4*AG$3 * 'Dashboard Helper'!$I$50</f>
        <v>88540.177476879355</v>
      </c>
      <c r="AH6" s="2">
        <f>'Debt Service to 2072 (MWRA)'!$H4*AH$3 * 'Dashboard Helper'!$I$50</f>
        <v>108869.15761320235</v>
      </c>
      <c r="AI6" s="2">
        <f>'Debt Service to 2072 (MWRA)'!$H4*AI$3 * 'Dashboard Helper'!$I$50</f>
        <v>70011.243184611172</v>
      </c>
      <c r="AJ6" s="2">
        <f>'Debt Service to 2072 (MWRA)'!$H4*AJ$3 * 'Dashboard Helper'!$I$50</f>
        <v>236123.02599375736</v>
      </c>
      <c r="AK6" s="2">
        <f>'Debt Service to 2072 (MWRA)'!$H4*AK$3 * 'Dashboard Helper'!$I$50</f>
        <v>110833.84204025599</v>
      </c>
      <c r="AL6" s="2">
        <f>'Debt Service to 2072 (MWRA)'!$H4*AL$3 * 'Dashboard Helper'!$I$50</f>
        <v>101236.64468188414</v>
      </c>
      <c r="AM6" s="2">
        <f>'Debt Service to 2072 (MWRA)'!$H4*AM$3 * 'Dashboard Helper'!$I$50</f>
        <v>51369.904604200114</v>
      </c>
      <c r="AN6" s="2">
        <f>'Debt Service to 2072 (MWRA)'!$H4*AN$3 * 'Dashboard Helper'!$I$50</f>
        <v>220070.77549809264</v>
      </c>
      <c r="AO6" s="2">
        <f>'Debt Service to 2072 (MWRA)'!$H4*AO$3 * 'Dashboard Helper'!$I$50</f>
        <v>50017.637116372607</v>
      </c>
      <c r="AP6" s="2">
        <f>'Debt Service to 2072 (MWRA)'!$H4*AP$3 * 'Dashboard Helper'!$I$50</f>
        <v>75465.895249354828</v>
      </c>
      <c r="AQ6" s="2">
        <f>'Debt Service to 2072 (MWRA)'!$H4*AQ$3 * 'Dashboard Helper'!$I$50</f>
        <v>62237.150142612707</v>
      </c>
      <c r="AR6" s="2">
        <f>'Debt Service to 2072 (MWRA)'!$H4*AR$3 * 'Dashboard Helper'!$I$50</f>
        <v>162739.95538221454</v>
      </c>
      <c r="AS6" s="2">
        <f t="shared" si="0"/>
        <v>8440728.3402771261</v>
      </c>
    </row>
    <row r="7" spans="1:45" x14ac:dyDescent="0.25">
      <c r="A7" t="s">
        <v>67</v>
      </c>
      <c r="B7" s="2">
        <f>'Debt Service to 2072 (MWRA)'!$H5*B$3 * 'Dashboard Helper'!$I$50</f>
        <v>277293.40279991319</v>
      </c>
      <c r="C7" s="2">
        <f>'Debt Service to 2072 (MWRA)'!$H5*C$3 * 'Dashboard Helper'!$I$50</f>
        <v>85363.996193274419</v>
      </c>
      <c r="D7" s="2">
        <f>'Debt Service to 2072 (MWRA)'!$H5*D$3 * 'Dashboard Helper'!$I$50</f>
        <v>113047.72171301526</v>
      </c>
      <c r="E7" s="2">
        <f>'Debt Service to 2072 (MWRA)'!$H5*E$3 * 'Dashboard Helper'!$I$50</f>
        <v>166074.88798478947</v>
      </c>
      <c r="F7" s="2">
        <f>'Debt Service to 2072 (MWRA)'!$H5*F$3 * 'Dashboard Helper'!$I$50</f>
        <v>4498185.8067385871</v>
      </c>
      <c r="G7" s="2">
        <f>'Debt Service to 2072 (MWRA)'!$H5*G$3 * 'Dashboard Helper'!$I$50</f>
        <v>315485.34185971774</v>
      </c>
      <c r="H7" s="2">
        <f>'Debt Service to 2072 (MWRA)'!$H5*H$3 * 'Dashboard Helper'!$I$50</f>
        <v>417265.00093152095</v>
      </c>
      <c r="I7" s="2">
        <f>'Debt Service to 2072 (MWRA)'!$H5*I$3 * 'Dashboard Helper'!$I$50</f>
        <v>181344.37607960388</v>
      </c>
      <c r="J7" s="2">
        <f>'Debt Service to 2072 (MWRA)'!$H5*J$3 * 'Dashboard Helper'!$I$50</f>
        <v>845766.05907936511</v>
      </c>
      <c r="K7" s="2">
        <f>'Debt Service to 2072 (MWRA)'!$H5*K$3 * 'Dashboard Helper'!$I$50</f>
        <v>144564.45394579772</v>
      </c>
      <c r="L7" s="2">
        <f>'Debt Service to 2072 (MWRA)'!$H5*L$3 * 'Dashboard Helper'!$I$50</f>
        <v>272190.60991630371</v>
      </c>
      <c r="M7" s="2">
        <f>'Debt Service to 2072 (MWRA)'!$H5*M$3 * 'Dashboard Helper'!$I$50</f>
        <v>183694.14705114096</v>
      </c>
      <c r="N7" s="2">
        <f>'Debt Service to 2072 (MWRA)'!$H5*N$3 * 'Dashboard Helper'!$I$50</f>
        <v>291354.03938450263</v>
      </c>
      <c r="O7" s="2">
        <f>'Debt Service to 2072 (MWRA)'!$H5*O$3 * 'Dashboard Helper'!$I$50</f>
        <v>423612.74791567819</v>
      </c>
      <c r="P7" s="2">
        <f>'Debt Service to 2072 (MWRA)'!$H5*P$3 * 'Dashboard Helper'!$I$50</f>
        <v>62338.426075158626</v>
      </c>
      <c r="Q7" s="2">
        <f>'Debt Service to 2072 (MWRA)'!$H5*Q$3 * 'Dashboard Helper'!$I$50</f>
        <v>58755.442840888689</v>
      </c>
      <c r="R7" s="2">
        <f>'Debt Service to 2072 (MWRA)'!$H5*R$3 * 'Dashboard Helper'!$I$50</f>
        <v>250776.65451646439</v>
      </c>
      <c r="S7" s="2">
        <f>'Debt Service to 2072 (MWRA)'!$H5*S$3 * 'Dashboard Helper'!$I$50</f>
        <v>430540.63536441291</v>
      </c>
      <c r="T7" s="2">
        <f>'Debt Service to 2072 (MWRA)'!$H5*T$3 * 'Dashboard Helper'!$I$50</f>
        <v>394521.86763760936</v>
      </c>
      <c r="U7" s="2">
        <f>'Debt Service to 2072 (MWRA)'!$H5*U$3 * 'Dashboard Helper'!$I$50</f>
        <v>209219.19351720676</v>
      </c>
      <c r="V7" s="2">
        <f>'Debt Service to 2072 (MWRA)'!$H5*V$3 * 'Dashboard Helper'!$I$50</f>
        <v>182760.5951876888</v>
      </c>
      <c r="W7" s="2">
        <f>'Debt Service to 2072 (MWRA)'!$H5*W$3 * 'Dashboard Helper'!$I$50</f>
        <v>190238.61136765988</v>
      </c>
      <c r="X7" s="2">
        <f>'Debt Service to 2072 (MWRA)'!$H5*X$3 * 'Dashboard Helper'!$I$50</f>
        <v>201836.4808209753</v>
      </c>
      <c r="Y7" s="2">
        <f>'Debt Service to 2072 (MWRA)'!$H5*Y$3 * 'Dashboard Helper'!$I$50</f>
        <v>697525.05066260893</v>
      </c>
      <c r="Z7" s="2">
        <f>'Debt Service to 2072 (MWRA)'!$H5*Z$3 * 'Dashboard Helper'!$I$50</f>
        <v>256801.31621335307</v>
      </c>
      <c r="AA7" s="2">
        <f>'Debt Service to 2072 (MWRA)'!$H5*AA$3 * 'Dashboard Helper'!$I$50</f>
        <v>668308.42477693432</v>
      </c>
      <c r="AB7" s="2">
        <f>'Debt Service to 2072 (MWRA)'!$H5*AB$3 * 'Dashboard Helper'!$I$50</f>
        <v>210393.03762570204</v>
      </c>
      <c r="AC7" s="2">
        <f>'Debt Service to 2072 (MWRA)'!$H5*AC$3 * 'Dashboard Helper'!$I$50</f>
        <v>161683.37980838402</v>
      </c>
      <c r="AD7" s="2">
        <f>'Debt Service to 2072 (MWRA)'!$H5*AD$3 * 'Dashboard Helper'!$I$50</f>
        <v>351888.4644449536</v>
      </c>
      <c r="AE7" s="2">
        <f>'Debt Service to 2072 (MWRA)'!$H5*AE$3 * 'Dashboard Helper'!$I$50</f>
        <v>529340.02709405776</v>
      </c>
      <c r="AF7" s="2">
        <f>'Debt Service to 2072 (MWRA)'!$H5*AF$3 * 'Dashboard Helper'!$I$50</f>
        <v>162273.62580521719</v>
      </c>
      <c r="AG7" s="2">
        <f>'Debt Service to 2072 (MWRA)'!$H5*AG$3 * 'Dashboard Helper'!$I$50</f>
        <v>164964.78656047917</v>
      </c>
      <c r="AH7" s="2">
        <f>'Debt Service to 2072 (MWRA)'!$H5*AH$3 * 'Dashboard Helper'!$I$50</f>
        <v>202840.99106725765</v>
      </c>
      <c r="AI7" s="2">
        <f>'Debt Service to 2072 (MWRA)'!$H5*AI$3 * 'Dashboard Helper'!$I$50</f>
        <v>130442.36094736874</v>
      </c>
      <c r="AJ7" s="2">
        <f>'Debt Service to 2072 (MWRA)'!$H5*AJ$3 * 'Dashboard Helper'!$I$50</f>
        <v>439935.69580596627</v>
      </c>
      <c r="AK7" s="2">
        <f>'Debt Service to 2072 (MWRA)'!$H5*AK$3 * 'Dashboard Helper'!$I$50</f>
        <v>206501.51848434168</v>
      </c>
      <c r="AL7" s="2">
        <f>'Debt Service to 2072 (MWRA)'!$H5*AL$3 * 'Dashboard Helper'!$I$50</f>
        <v>188620.37504281165</v>
      </c>
      <c r="AM7" s="2">
        <f>'Debt Service to 2072 (MWRA)'!$H5*AM$3 * 'Dashboard Helper'!$I$50</f>
        <v>95710.507818633385</v>
      </c>
      <c r="AN7" s="2">
        <f>'Debt Service to 2072 (MWRA)'!$H5*AN$3 * 'Dashboard Helper'!$I$50</f>
        <v>410027.73591369967</v>
      </c>
      <c r="AO7" s="2">
        <f>'Debt Service to 2072 (MWRA)'!$H5*AO$3 * 'Dashboard Helper'!$I$50</f>
        <v>93191.013010071576</v>
      </c>
      <c r="AP7" s="2">
        <f>'Debt Service to 2072 (MWRA)'!$H5*AP$3 * 'Dashboard Helper'!$I$50</f>
        <v>140605.26709082082</v>
      </c>
      <c r="AQ7" s="2">
        <f>'Debt Service to 2072 (MWRA)'!$H5*AQ$3 * 'Dashboard Helper'!$I$50</f>
        <v>115957.95809297563</v>
      </c>
      <c r="AR7" s="2">
        <f>'Debt Service to 2072 (MWRA)'!$H5*AR$3 * 'Dashboard Helper'!$I$50</f>
        <v>303211.07060689322</v>
      </c>
      <c r="AS7" s="2">
        <f t="shared" si="0"/>
        <v>15726453.105793806</v>
      </c>
    </row>
    <row r="8" spans="1:45" x14ac:dyDescent="0.25">
      <c r="A8" t="s">
        <v>68</v>
      </c>
      <c r="B8" s="2">
        <f>'Debt Service to 2072 (MWRA)'!$H6*B$3 * 'Dashboard Helper'!$I$50</f>
        <v>382680.17933597183</v>
      </c>
      <c r="C8" s="2">
        <f>'Debt Service to 2072 (MWRA)'!$H6*C$3 * 'Dashboard Helper'!$I$50</f>
        <v>117807.01972072916</v>
      </c>
      <c r="D8" s="2">
        <f>'Debt Service to 2072 (MWRA)'!$H6*D$3 * 'Dashboard Helper'!$I$50</f>
        <v>156012.08677104977</v>
      </c>
      <c r="E8" s="2">
        <f>'Debt Service to 2072 (MWRA)'!$H6*E$3 * 'Dashboard Helper'!$I$50</f>
        <v>229192.49890369392</v>
      </c>
      <c r="F8" s="2">
        <f>'Debt Service to 2072 (MWRA)'!$H6*F$3 * 'Dashboard Helper'!$I$50</f>
        <v>6207744.3380480763</v>
      </c>
      <c r="G8" s="2">
        <f>'Debt Service to 2072 (MWRA)'!$H6*G$3 * 'Dashboard Helper'!$I$50</f>
        <v>435387.16024867847</v>
      </c>
      <c r="H8" s="2">
        <f>'Debt Service to 2072 (MWRA)'!$H6*H$3 * 'Dashboard Helper'!$I$50</f>
        <v>575848.69951745158</v>
      </c>
      <c r="I8" s="2">
        <f>'Debt Service to 2072 (MWRA)'!$H6*I$3 * 'Dashboard Helper'!$I$50</f>
        <v>250265.2340769445</v>
      </c>
      <c r="J8" s="2">
        <f>'Debt Service to 2072 (MWRA)'!$H6*J$3 * 'Dashboard Helper'!$I$50</f>
        <v>1167203.7772868027</v>
      </c>
      <c r="K8" s="2">
        <f>'Debt Service to 2072 (MWRA)'!$H6*K$3 * 'Dashboard Helper'!$I$50</f>
        <v>199506.91434770057</v>
      </c>
      <c r="L8" s="2">
        <f>'Debt Service to 2072 (MWRA)'!$H6*L$3 * 'Dashboard Helper'!$I$50</f>
        <v>375638.04390794999</v>
      </c>
      <c r="M8" s="2">
        <f>'Debt Service to 2072 (MWRA)'!$H6*M$3 * 'Dashboard Helper'!$I$50</f>
        <v>253508.04752907381</v>
      </c>
      <c r="N8" s="2">
        <f>'Debt Service to 2072 (MWRA)'!$H6*N$3 * 'Dashboard Helper'!$I$50</f>
        <v>402084.63279731577</v>
      </c>
      <c r="O8" s="2">
        <f>'Debt Service to 2072 (MWRA)'!$H6*O$3 * 'Dashboard Helper'!$I$50</f>
        <v>584608.94022187789</v>
      </c>
      <c r="P8" s="2">
        <f>'Debt Service to 2072 (MWRA)'!$H6*P$3 * 'Dashboard Helper'!$I$50</f>
        <v>86030.463866381586</v>
      </c>
      <c r="Q8" s="2">
        <f>'Debt Service to 2072 (MWRA)'!$H6*Q$3 * 'Dashboard Helper'!$I$50</f>
        <v>81085.749521202684</v>
      </c>
      <c r="R8" s="2">
        <f>'Debt Service to 2072 (MWRA)'!$H6*R$3 * 'Dashboard Helper'!$I$50</f>
        <v>346085.60519156238</v>
      </c>
      <c r="S8" s="2">
        <f>'Debt Service to 2072 (MWRA)'!$H6*S$3 * 'Dashboard Helper'!$I$50</f>
        <v>594169.80674279621</v>
      </c>
      <c r="T8" s="2">
        <f>'Debt Service to 2072 (MWRA)'!$H6*T$3 * 'Dashboard Helper'!$I$50</f>
        <v>544461.92204746581</v>
      </c>
      <c r="U8" s="2">
        <f>'Debt Service to 2072 (MWRA)'!$H6*U$3 * 'Dashboard Helper'!$I$50</f>
        <v>288734.01850625325</v>
      </c>
      <c r="V8" s="2">
        <f>'Debt Service to 2072 (MWRA)'!$H6*V$3 * 'Dashboard Helper'!$I$50</f>
        <v>252219.69450329669</v>
      </c>
      <c r="W8" s="2">
        <f>'Debt Service to 2072 (MWRA)'!$H6*W$3 * 'Dashboard Helper'!$I$50</f>
        <v>262539.7689945515</v>
      </c>
      <c r="X8" s="2">
        <f>'Debt Service to 2072 (MWRA)'!$H6*X$3 * 'Dashboard Helper'!$I$50</f>
        <v>278545.46807536395</v>
      </c>
      <c r="Y8" s="2">
        <f>'Debt Service to 2072 (MWRA)'!$H6*Y$3 * 'Dashboard Helper'!$I$50</f>
        <v>962623.01512996398</v>
      </c>
      <c r="Z8" s="2">
        <f>'Debt Service to 2072 (MWRA)'!$H6*Z$3 * 'Dashboard Helper'!$I$50</f>
        <v>354399.97039219254</v>
      </c>
      <c r="AA8" s="2">
        <f>'Debt Service to 2072 (MWRA)'!$H6*AA$3 * 'Dashboard Helper'!$I$50</f>
        <v>922302.46108638449</v>
      </c>
      <c r="AB8" s="2">
        <f>'Debt Service to 2072 (MWRA)'!$H6*AB$3 * 'Dashboard Helper'!$I$50</f>
        <v>290353.98807428364</v>
      </c>
      <c r="AC8" s="2">
        <f>'Debt Service to 2072 (MWRA)'!$H6*AC$3 * 'Dashboard Helper'!$I$50</f>
        <v>223131.97557521486</v>
      </c>
      <c r="AD8" s="2">
        <f>'Debt Service to 2072 (MWRA)'!$H6*AD$3 * 'Dashboard Helper'!$I$50</f>
        <v>485625.47583298205</v>
      </c>
      <c r="AE8" s="2">
        <f>'Debt Service to 2072 (MWRA)'!$H6*AE$3 * 'Dashboard Helper'!$I$50</f>
        <v>730518.4128171606</v>
      </c>
      <c r="AF8" s="2">
        <f>'Debt Service to 2072 (MWRA)'!$H6*AF$3 * 'Dashboard Helper'!$I$50</f>
        <v>223946.54758320254</v>
      </c>
      <c r="AG8" s="2">
        <f>'Debt Service to 2072 (MWRA)'!$H6*AG$3 * 'Dashboard Helper'!$I$50</f>
        <v>227660.49775311942</v>
      </c>
      <c r="AH8" s="2">
        <f>'Debt Service to 2072 (MWRA)'!$H6*AH$3 * 'Dashboard Helper'!$I$50</f>
        <v>279931.74758043222</v>
      </c>
      <c r="AI8" s="2">
        <f>'Debt Service to 2072 (MWRA)'!$H6*AI$3 * 'Dashboard Helper'!$I$50</f>
        <v>180017.64764798892</v>
      </c>
      <c r="AJ8" s="2">
        <f>'Debt Service to 2072 (MWRA)'!$H6*AJ$3 * 'Dashboard Helper'!$I$50</f>
        <v>607135.50797601382</v>
      </c>
      <c r="AK8" s="2">
        <f>'Debt Service to 2072 (MWRA)'!$H6*AK$3 * 'Dashboard Helper'!$I$50</f>
        <v>284983.47717186698</v>
      </c>
      <c r="AL8" s="2">
        <f>'Debt Service to 2072 (MWRA)'!$H6*AL$3 * 'Dashboard Helper'!$I$50</f>
        <v>260306.51367456195</v>
      </c>
      <c r="AM8" s="2">
        <f>'Debt Service to 2072 (MWRA)'!$H6*AM$3 * 'Dashboard Helper'!$I$50</f>
        <v>132085.77602836146</v>
      </c>
      <c r="AN8" s="2">
        <f>'Debt Service to 2072 (MWRA)'!$H6*AN$3 * 'Dashboard Helper'!$I$50</f>
        <v>565860.87489935115</v>
      </c>
      <c r="AO8" s="2">
        <f>'Debt Service to 2072 (MWRA)'!$H6*AO$3 * 'Dashboard Helper'!$I$50</f>
        <v>128608.73432653565</v>
      </c>
      <c r="AP8" s="2">
        <f>'Debt Service to 2072 (MWRA)'!$H6*AP$3 * 'Dashboard Helper'!$I$50</f>
        <v>194043.01827087818</v>
      </c>
      <c r="AQ8" s="2">
        <f>'Debt Service to 2072 (MWRA)'!$H6*AQ$3 * 'Dashboard Helper'!$I$50</f>
        <v>160028.3733777561</v>
      </c>
      <c r="AR8" s="2">
        <f>'Debt Service to 2072 (MWRA)'!$H6*AR$3 * 'Dashboard Helper'!$I$50</f>
        <v>418447.98940356995</v>
      </c>
      <c r="AS8" s="2">
        <f t="shared" si="0"/>
        <v>21703372.074764013</v>
      </c>
    </row>
    <row r="9" spans="1:45" x14ac:dyDescent="0.25">
      <c r="A9" t="s">
        <v>69</v>
      </c>
      <c r="B9" s="2">
        <f>'Debt Service to 2072 (MWRA)'!$H7*B$3 * 'Dashboard Helper'!$I$50</f>
        <v>464006.99401552178</v>
      </c>
      <c r="C9" s="2">
        <f>'Debt Service to 2072 (MWRA)'!$H7*C$3 * 'Dashboard Helper'!$I$50</f>
        <v>142843.25148324843</v>
      </c>
      <c r="D9" s="2">
        <f>'Debt Service to 2072 (MWRA)'!$H7*D$3 * 'Dashboard Helper'!$I$50</f>
        <v>189167.621741832</v>
      </c>
      <c r="E9" s="2">
        <f>'Debt Service to 2072 (MWRA)'!$H7*E$3 * 'Dashboard Helper'!$I$50</f>
        <v>277900.26296042401</v>
      </c>
      <c r="F9" s="2">
        <f>'Debt Service to 2072 (MWRA)'!$H7*F$3 * 'Dashboard Helper'!$I$50</f>
        <v>7527008.0486340011</v>
      </c>
      <c r="G9" s="2">
        <f>'Debt Service to 2072 (MWRA)'!$H7*G$3 * 'Dashboard Helper'!$I$50</f>
        <v>527915.21058261802</v>
      </c>
      <c r="H9" s="2">
        <f>'Debt Service to 2072 (MWRA)'!$H7*H$3 * 'Dashboard Helper'!$I$50</f>
        <v>698227.49778805603</v>
      </c>
      <c r="I9" s="2">
        <f>'Debt Service to 2072 (MWRA)'!$H7*I$3 * 'Dashboard Helper'!$I$50</f>
        <v>303451.35505093099</v>
      </c>
      <c r="J9" s="2">
        <f>'Debt Service to 2072 (MWRA)'!$H7*J$3 * 'Dashboard Helper'!$I$50</f>
        <v>1415256.7740565559</v>
      </c>
      <c r="K9" s="2">
        <f>'Debt Service to 2072 (MWRA)'!$H7*K$3 * 'Dashboard Helper'!$I$50</f>
        <v>241905.92722210244</v>
      </c>
      <c r="L9" s="2">
        <f>'Debt Service to 2072 (MWRA)'!$H7*L$3 * 'Dashboard Helper'!$I$50</f>
        <v>455468.27090455068</v>
      </c>
      <c r="M9" s="2">
        <f>'Debt Service to 2072 (MWRA)'!$H7*M$3 * 'Dashboard Helper'!$I$50</f>
        <v>307383.32802294788</v>
      </c>
      <c r="N9" s="2">
        <f>'Debt Service to 2072 (MWRA)'!$H7*N$3 * 'Dashboard Helper'!$I$50</f>
        <v>487535.26280837046</v>
      </c>
      <c r="O9" s="2">
        <f>'Debt Service to 2072 (MWRA)'!$H7*O$3 * 'Dashboard Helper'!$I$50</f>
        <v>708849.45621602202</v>
      </c>
      <c r="P9" s="2">
        <f>'Debt Service to 2072 (MWRA)'!$H7*P$3 * 'Dashboard Helper'!$I$50</f>
        <v>104313.57328636103</v>
      </c>
      <c r="Q9" s="2">
        <f>'Debt Service to 2072 (MWRA)'!$H7*Q$3 * 'Dashboard Helper'!$I$50</f>
        <v>98318.013120289426</v>
      </c>
      <c r="R9" s="2">
        <f>'Debt Service to 2072 (MWRA)'!$H7*R$3 * 'Dashboard Helper'!$I$50</f>
        <v>419635.37702848692</v>
      </c>
      <c r="S9" s="2">
        <f>'Debt Service to 2072 (MWRA)'!$H7*S$3 * 'Dashboard Helper'!$I$50</f>
        <v>720442.18867019005</v>
      </c>
      <c r="T9" s="2">
        <f>'Debt Service to 2072 (MWRA)'!$H7*T$3 * 'Dashboard Helper'!$I$50</f>
        <v>660170.43329374853</v>
      </c>
      <c r="U9" s="2">
        <f>'Debt Service to 2072 (MWRA)'!$H7*U$3 * 'Dashboard Helper'!$I$50</f>
        <v>350095.4876460596</v>
      </c>
      <c r="V9" s="2">
        <f>'Debt Service to 2072 (MWRA)'!$H7*V$3 * 'Dashboard Helper'!$I$50</f>
        <v>305821.17548147333</v>
      </c>
      <c r="W9" s="2">
        <f>'Debt Service to 2072 (MWRA)'!$H7*W$3 * 'Dashboard Helper'!$I$50</f>
        <v>318334.46203582943</v>
      </c>
      <c r="X9" s="2">
        <f>'Debt Service to 2072 (MWRA)'!$H7*X$3 * 'Dashboard Helper'!$I$50</f>
        <v>337741.67651579477</v>
      </c>
      <c r="Y9" s="2">
        <f>'Debt Service to 2072 (MWRA)'!$H7*Y$3 * 'Dashboard Helper'!$I$50</f>
        <v>1167198.7098878901</v>
      </c>
      <c r="Z9" s="2">
        <f>'Debt Service to 2072 (MWRA)'!$H7*Z$3 * 'Dashboard Helper'!$I$50</f>
        <v>429716.70292988571</v>
      </c>
      <c r="AA9" s="2">
        <f>'Debt Service to 2072 (MWRA)'!$H7*AA$3 * 'Dashboard Helper'!$I$50</f>
        <v>1118309.2714245087</v>
      </c>
      <c r="AB9" s="2">
        <f>'Debt Service to 2072 (MWRA)'!$H7*AB$3 * 'Dashboard Helper'!$I$50</f>
        <v>352059.73155062436</v>
      </c>
      <c r="AC9" s="2">
        <f>'Debt Service to 2072 (MWRA)'!$H7*AC$3 * 'Dashboard Helper'!$I$50</f>
        <v>270551.76318526419</v>
      </c>
      <c r="AD9" s="2">
        <f>'Debt Service to 2072 (MWRA)'!$H7*AD$3 * 'Dashboard Helper'!$I$50</f>
        <v>588830.12349795387</v>
      </c>
      <c r="AE9" s="2">
        <f>'Debt Service to 2072 (MWRA)'!$H7*AE$3 * 'Dashboard Helper'!$I$50</f>
        <v>885767.46617098199</v>
      </c>
      <c r="AF9" s="2">
        <f>'Debt Service to 2072 (MWRA)'!$H7*AF$3 * 'Dashboard Helper'!$I$50</f>
        <v>271539.44723383809</v>
      </c>
      <c r="AG9" s="2">
        <f>'Debt Service to 2072 (MWRA)'!$H7*AG$3 * 'Dashboard Helper'!$I$50</f>
        <v>276042.68243472266</v>
      </c>
      <c r="AH9" s="2">
        <f>'Debt Service to 2072 (MWRA)'!$H7*AH$3 * 'Dashboard Helper'!$I$50</f>
        <v>339422.56677545805</v>
      </c>
      <c r="AI9" s="2">
        <f>'Debt Service to 2072 (MWRA)'!$H7*AI$3 * 'Dashboard Helper'!$I$50</f>
        <v>218274.82076502976</v>
      </c>
      <c r="AJ9" s="2">
        <f>'Debt Service to 2072 (MWRA)'!$H7*AJ$3 * 'Dashboard Helper'!$I$50</f>
        <v>736163.34795512597</v>
      </c>
      <c r="AK9" s="2">
        <f>'Debt Service to 2072 (MWRA)'!$H7*AK$3 * 'Dashboard Helper'!$I$50</f>
        <v>345547.88496248377</v>
      </c>
      <c r="AL9" s="2">
        <f>'Debt Service to 2072 (MWRA)'!$H7*AL$3 * 'Dashboard Helper'!$I$50</f>
        <v>315626.59749553469</v>
      </c>
      <c r="AM9" s="2">
        <f>'Debt Service to 2072 (MWRA)'!$H7*AM$3 * 'Dashboard Helper'!$I$50</f>
        <v>160156.51501333545</v>
      </c>
      <c r="AN9" s="2">
        <f>'Debt Service to 2072 (MWRA)'!$H7*AN$3 * 'Dashboard Helper'!$I$50</f>
        <v>686117.07052255026</v>
      </c>
      <c r="AO9" s="2">
        <f>'Debt Service to 2072 (MWRA)'!$H7*AO$3 * 'Dashboard Helper'!$I$50</f>
        <v>155940.53583476826</v>
      </c>
      <c r="AP9" s="2">
        <f>'Debt Service to 2072 (MWRA)'!$H7*AP$3 * 'Dashboard Helper'!$I$50</f>
        <v>235280.84933429857</v>
      </c>
      <c r="AQ9" s="2">
        <f>'Debt Service to 2072 (MWRA)'!$H7*AQ$3 * 'Dashboard Helper'!$I$50</f>
        <v>194037.44562117764</v>
      </c>
      <c r="AR9" s="2">
        <f>'Debt Service to 2072 (MWRA)'!$H7*AR$3 * 'Dashboard Helper'!$I$50</f>
        <v>507376.14383870485</v>
      </c>
      <c r="AS9" s="2">
        <f t="shared" si="0"/>
        <v>26315751.324999548</v>
      </c>
    </row>
    <row r="10" spans="1:45" x14ac:dyDescent="0.25">
      <c r="A10" t="s">
        <v>70</v>
      </c>
      <c r="B10" s="2">
        <f>'Debt Service to 2072 (MWRA)'!$H8*B$3 * 'Dashboard Helper'!$I$50</f>
        <v>520256.41752592835</v>
      </c>
      <c r="C10" s="2">
        <f>'Debt Service to 2072 (MWRA)'!$H8*C$3 * 'Dashboard Helper'!$I$50</f>
        <v>160159.47872101283</v>
      </c>
      <c r="D10" s="2">
        <f>'Debt Service to 2072 (MWRA)'!$H8*D$3 * 'Dashboard Helper'!$I$50</f>
        <v>212099.53830138448</v>
      </c>
      <c r="E10" s="2">
        <f>'Debt Service to 2072 (MWRA)'!$H8*E$3 * 'Dashboard Helper'!$I$50</f>
        <v>311588.82754355035</v>
      </c>
      <c r="F10" s="2">
        <f>'Debt Service to 2072 (MWRA)'!$H8*F$3 * 'Dashboard Helper'!$I$50</f>
        <v>8439472.4488574378</v>
      </c>
      <c r="G10" s="2">
        <f>'Debt Service to 2072 (MWRA)'!$H8*G$3 * 'Dashboard Helper'!$I$50</f>
        <v>591911.93184034491</v>
      </c>
      <c r="H10" s="2">
        <f>'Debt Service to 2072 (MWRA)'!$H8*H$3 * 'Dashboard Helper'!$I$50</f>
        <v>782870.39053802611</v>
      </c>
      <c r="I10" s="2">
        <f>'Debt Service to 2072 (MWRA)'!$H8*I$3 * 'Dashboard Helper'!$I$50</f>
        <v>340237.36044570222</v>
      </c>
      <c r="J10" s="2">
        <f>'Debt Service to 2072 (MWRA)'!$H8*J$3 * 'Dashboard Helper'!$I$50</f>
        <v>1586821.8122706483</v>
      </c>
      <c r="K10" s="2">
        <f>'Debt Service to 2072 (MWRA)'!$H8*K$3 * 'Dashboard Helper'!$I$50</f>
        <v>271231.06482883962</v>
      </c>
      <c r="L10" s="2">
        <f>'Debt Service to 2072 (MWRA)'!$H8*L$3 * 'Dashboard Helper'!$I$50</f>
        <v>510682.58447329322</v>
      </c>
      <c r="M10" s="2">
        <f>'Debt Service to 2072 (MWRA)'!$H8*M$3 * 'Dashboard Helper'!$I$50</f>
        <v>344645.98832979368</v>
      </c>
      <c r="N10" s="2">
        <f>'Debt Service to 2072 (MWRA)'!$H8*N$3 * 'Dashboard Helper'!$I$50</f>
        <v>546636.90961037541</v>
      </c>
      <c r="O10" s="2">
        <f>'Debt Service to 2072 (MWRA)'!$H8*O$3 * 'Dashboard Helper'!$I$50</f>
        <v>794779.99989761703</v>
      </c>
      <c r="P10" s="2">
        <f>'Debt Service to 2072 (MWRA)'!$H8*P$3 * 'Dashboard Helper'!$I$50</f>
        <v>116959.02569838238</v>
      </c>
      <c r="Q10" s="2">
        <f>'Debt Service to 2072 (MWRA)'!$H8*Q$3 * 'Dashboard Helper'!$I$50</f>
        <v>110236.65148141698</v>
      </c>
      <c r="R10" s="2">
        <f>'Debt Service to 2072 (MWRA)'!$H8*R$3 * 'Dashboard Helper'!$I$50</f>
        <v>470505.83447171008</v>
      </c>
      <c r="S10" s="2">
        <f>'Debt Service to 2072 (MWRA)'!$H8*S$3 * 'Dashboard Helper'!$I$50</f>
        <v>807778.06573224592</v>
      </c>
      <c r="T10" s="2">
        <f>'Debt Service to 2072 (MWRA)'!$H8*T$3 * 'Dashboard Helper'!$I$50</f>
        <v>740199.84399299021</v>
      </c>
      <c r="U10" s="2">
        <f>'Debt Service to 2072 (MWRA)'!$H8*U$3 * 'Dashboard Helper'!$I$50</f>
        <v>392535.94567292026</v>
      </c>
      <c r="V10" s="2">
        <f>'Debt Service to 2072 (MWRA)'!$H8*V$3 * 'Dashboard Helper'!$I$50</f>
        <v>342894.46325508889</v>
      </c>
      <c r="W10" s="2">
        <f>'Debt Service to 2072 (MWRA)'!$H8*W$3 * 'Dashboard Helper'!$I$50</f>
        <v>356924.67770919885</v>
      </c>
      <c r="X10" s="2">
        <f>'Debt Service to 2072 (MWRA)'!$H8*X$3 * 'Dashboard Helper'!$I$50</f>
        <v>378684.53911156021</v>
      </c>
      <c r="Y10" s="2">
        <f>'Debt Service to 2072 (MWRA)'!$H8*Y$3 * 'Dashboard Helper'!$I$50</f>
        <v>1308692.8153648602</v>
      </c>
      <c r="Z10" s="2">
        <f>'Debt Service to 2072 (MWRA)'!$H8*Z$3 * 'Dashboard Helper'!$I$50</f>
        <v>481809.27292203146</v>
      </c>
      <c r="AA10" s="2">
        <f>'Debt Service to 2072 (MWRA)'!$H8*AA$3 * 'Dashboard Helper'!$I$50</f>
        <v>1253876.7362154967</v>
      </c>
      <c r="AB10" s="2">
        <f>'Debt Service to 2072 (MWRA)'!$H8*AB$3 * 'Dashboard Helper'!$I$50</f>
        <v>394738.30578842707</v>
      </c>
      <c r="AC10" s="2">
        <f>'Debt Service to 2072 (MWRA)'!$H8*AC$3 * 'Dashboard Helper'!$I$50</f>
        <v>303349.50310119754</v>
      </c>
      <c r="AD10" s="2">
        <f>'Debt Service to 2072 (MWRA)'!$H8*AD$3 * 'Dashboard Helper'!$I$50</f>
        <v>660211.27813463053</v>
      </c>
      <c r="AE10" s="2">
        <f>'Debt Service to 2072 (MWRA)'!$H8*AE$3 * 'Dashboard Helper'!$I$50</f>
        <v>993144.96258588426</v>
      </c>
      <c r="AF10" s="2">
        <f>'Debt Service to 2072 (MWRA)'!$H8*AF$3 * 'Dashboard Helper'!$I$50</f>
        <v>304456.91952247114</v>
      </c>
      <c r="AG10" s="2">
        <f>'Debt Service to 2072 (MWRA)'!$H8*AG$3 * 'Dashboard Helper'!$I$50</f>
        <v>309506.06111538969</v>
      </c>
      <c r="AH10" s="2">
        <f>'Debt Service to 2072 (MWRA)'!$H8*AH$3 * 'Dashboard Helper'!$I$50</f>
        <v>380569.19592929218</v>
      </c>
      <c r="AI10" s="2">
        <f>'Debt Service to 2072 (MWRA)'!$H8*AI$3 * 'Dashboard Helper'!$I$50</f>
        <v>244735.26854539133</v>
      </c>
      <c r="AJ10" s="2">
        <f>'Debt Service to 2072 (MWRA)'!$H8*AJ$3 * 'Dashboard Helper'!$I$50</f>
        <v>825405.0285031168</v>
      </c>
      <c r="AK10" s="2">
        <f>'Debt Service to 2072 (MWRA)'!$H8*AK$3 * 'Dashboard Helper'!$I$50</f>
        <v>387437.05813242489</v>
      </c>
      <c r="AL10" s="2">
        <f>'Debt Service to 2072 (MWRA)'!$H8*AL$3 * 'Dashboard Helper'!$I$50</f>
        <v>353888.5512648804</v>
      </c>
      <c r="AM10" s="2">
        <f>'Debt Service to 2072 (MWRA)'!$H8*AM$3 * 'Dashboard Helper'!$I$50</f>
        <v>179571.54917688199</v>
      </c>
      <c r="AN10" s="2">
        <f>'Debt Service to 2072 (MWRA)'!$H8*AN$3 * 'Dashboard Helper'!$I$50</f>
        <v>769291.87214256928</v>
      </c>
      <c r="AO10" s="2">
        <f>'Debt Service to 2072 (MWRA)'!$H8*AO$3 * 'Dashboard Helper'!$I$50</f>
        <v>174844.48632633386</v>
      </c>
      <c r="AP10" s="2">
        <f>'Debt Service to 2072 (MWRA)'!$H8*AP$3 * 'Dashboard Helper'!$I$50</f>
        <v>263802.85936600599</v>
      </c>
      <c r="AQ10" s="2">
        <f>'Debt Service to 2072 (MWRA)'!$H8*AQ$3 * 'Dashboard Helper'!$I$50</f>
        <v>217559.70842409137</v>
      </c>
      <c r="AR10" s="2">
        <f>'Debt Service to 2072 (MWRA)'!$H8*AR$3 * 'Dashboard Helper'!$I$50</f>
        <v>568883.00895484909</v>
      </c>
      <c r="AS10" s="2">
        <f t="shared" si="0"/>
        <v>29505888.2418257</v>
      </c>
    </row>
    <row r="11" spans="1:45" x14ac:dyDescent="0.25">
      <c r="A11" t="s">
        <v>71</v>
      </c>
      <c r="B11" s="2">
        <f>'Debt Service to 2072 (MWRA)'!$H9*B$3 * 'Dashboard Helper'!$I$50</f>
        <v>686507.66839641018</v>
      </c>
      <c r="C11" s="2">
        <f>'Debt Service to 2072 (MWRA)'!$H9*C$3 * 'Dashboard Helper'!$I$50</f>
        <v>211339.45993634438</v>
      </c>
      <c r="D11" s="2">
        <f>'Debt Service to 2072 (MWRA)'!$H9*D$3 * 'Dashboard Helper'!$I$50</f>
        <v>279877.29627570004</v>
      </c>
      <c r="E11" s="2">
        <f>'Debt Service to 2072 (MWRA)'!$H9*E$3 * 'Dashboard Helper'!$I$50</f>
        <v>411159.02137744083</v>
      </c>
      <c r="F11" s="2">
        <f>'Debt Service to 2072 (MWRA)'!$H9*F$3 * 'Dashboard Helper'!$I$50</f>
        <v>11136359.606889645</v>
      </c>
      <c r="G11" s="2">
        <f>'Debt Service to 2072 (MWRA)'!$H9*G$3 * 'Dashboard Helper'!$I$50</f>
        <v>781061.15856510017</v>
      </c>
      <c r="H11" s="2">
        <f>'Debt Service to 2072 (MWRA)'!$H9*H$3 * 'Dashboard Helper'!$I$50</f>
        <v>1033041.6086372684</v>
      </c>
      <c r="I11" s="2">
        <f>'Debt Service to 2072 (MWRA)'!$H9*I$3 * 'Dashboard Helper'!$I$50</f>
        <v>448962.37538345635</v>
      </c>
      <c r="J11" s="2">
        <f>'Debt Service to 2072 (MWRA)'!$H9*J$3 * 'Dashboard Helper'!$I$50</f>
        <v>2093900.8262174823</v>
      </c>
      <c r="K11" s="2">
        <f>'Debt Service to 2072 (MWRA)'!$H9*K$3 * 'Dashboard Helper'!$I$50</f>
        <v>357904.67861560284</v>
      </c>
      <c r="L11" s="2">
        <f>'Debt Service to 2072 (MWRA)'!$H9*L$3 * 'Dashboard Helper'!$I$50</f>
        <v>673874.45603194484</v>
      </c>
      <c r="M11" s="2">
        <f>'Debt Service to 2072 (MWRA)'!$H9*M$3 * 'Dashboard Helper'!$I$50</f>
        <v>454779.80837914679</v>
      </c>
      <c r="N11" s="2">
        <f>'Debt Service to 2072 (MWRA)'!$H9*N$3 * 'Dashboard Helper'!$I$50</f>
        <v>721318.214700034</v>
      </c>
      <c r="O11" s="2">
        <f>'Debt Service to 2072 (MWRA)'!$H9*O$3 * 'Dashboard Helper'!$I$50</f>
        <v>1048757.0095002619</v>
      </c>
      <c r="P11" s="2">
        <f>'Debt Service to 2072 (MWRA)'!$H9*P$3 * 'Dashboard Helper'!$I$50</f>
        <v>154334.02707831218</v>
      </c>
      <c r="Q11" s="2">
        <f>'Debt Service to 2072 (MWRA)'!$H9*Q$3 * 'Dashboard Helper'!$I$50</f>
        <v>145463.4753766658</v>
      </c>
      <c r="R11" s="2">
        <f>'Debt Service to 2072 (MWRA)'!$H9*R$3 * 'Dashboard Helper'!$I$50</f>
        <v>620858.9697482842</v>
      </c>
      <c r="S11" s="2">
        <f>'Debt Service to 2072 (MWRA)'!$H9*S$3 * 'Dashboard Helper'!$I$50</f>
        <v>1065908.6900354654</v>
      </c>
      <c r="T11" s="2">
        <f>'Debt Service to 2072 (MWRA)'!$H9*T$3 * 'Dashboard Helper'!$I$50</f>
        <v>976735.41724584124</v>
      </c>
      <c r="U11" s="2">
        <f>'Debt Service to 2072 (MWRA)'!$H9*U$3 * 'Dashboard Helper'!$I$50</f>
        <v>517973.30652296322</v>
      </c>
      <c r="V11" s="2">
        <f>'Debt Service to 2072 (MWRA)'!$H9*V$3 * 'Dashboard Helper'!$I$50</f>
        <v>452468.57231426245</v>
      </c>
      <c r="W11" s="2">
        <f>'Debt Service to 2072 (MWRA)'!$H9*W$3 * 'Dashboard Helper'!$I$50</f>
        <v>470982.2311323444</v>
      </c>
      <c r="X11" s="2">
        <f>'Debt Service to 2072 (MWRA)'!$H9*X$3 * 'Dashboard Helper'!$I$50</f>
        <v>499695.59479829023</v>
      </c>
      <c r="Y11" s="2">
        <f>'Debt Service to 2072 (MWRA)'!$H9*Y$3 * 'Dashboard Helper'!$I$50</f>
        <v>1726893.9374082559</v>
      </c>
      <c r="Z11" s="2">
        <f>'Debt Service to 2072 (MWRA)'!$H9*Z$3 * 'Dashboard Helper'!$I$50</f>
        <v>635774.493928254</v>
      </c>
      <c r="AA11" s="2">
        <f>'Debt Service to 2072 (MWRA)'!$H9*AA$3 * 'Dashboard Helper'!$I$50</f>
        <v>1654561.0311340394</v>
      </c>
      <c r="AB11" s="2">
        <f>'Debt Service to 2072 (MWRA)'!$H9*AB$3 * 'Dashboard Helper'!$I$50</f>
        <v>520879.44483655831</v>
      </c>
      <c r="AC11" s="2">
        <f>'Debt Service to 2072 (MWRA)'!$H9*AC$3 * 'Dashboard Helper'!$I$50</f>
        <v>400286.76834694494</v>
      </c>
      <c r="AD11" s="2">
        <f>'Debt Service to 2072 (MWRA)'!$H9*AD$3 * 'Dashboard Helper'!$I$50</f>
        <v>871185.99585295969</v>
      </c>
      <c r="AE11" s="2">
        <f>'Debt Service to 2072 (MWRA)'!$H9*AE$3 * 'Dashboard Helper'!$I$50</f>
        <v>1310510.7590729452</v>
      </c>
      <c r="AF11" s="2">
        <f>'Debt Service to 2072 (MWRA)'!$H9*AF$3 * 'Dashboard Helper'!$I$50</f>
        <v>401748.06673693459</v>
      </c>
      <c r="AG11" s="2">
        <f>'Debt Service to 2072 (MWRA)'!$H9*AG$3 * 'Dashboard Helper'!$I$50</f>
        <v>408410.69367547706</v>
      </c>
      <c r="AH11" s="2">
        <f>'Debt Service to 2072 (MWRA)'!$H9*AH$3 * 'Dashboard Helper'!$I$50</f>
        <v>502182.50570238131</v>
      </c>
      <c r="AI11" s="2">
        <f>'Debt Service to 2072 (MWRA)'!$H9*AI$3 * 'Dashboard Helper'!$I$50</f>
        <v>322941.98192200589</v>
      </c>
      <c r="AJ11" s="2">
        <f>'Debt Service to 2072 (MWRA)'!$H9*AJ$3 * 'Dashboard Helper'!$I$50</f>
        <v>1089168.4609966525</v>
      </c>
      <c r="AK11" s="2">
        <f>'Debt Service to 2072 (MWRA)'!$H9*AK$3 * 'Dashboard Helper'!$I$50</f>
        <v>511245.03700254636</v>
      </c>
      <c r="AL11" s="2">
        <f>'Debt Service to 2072 (MWRA)'!$H9*AL$3 * 'Dashboard Helper'!$I$50</f>
        <v>466975.89115069126</v>
      </c>
      <c r="AM11" s="2">
        <f>'Debt Service to 2072 (MWRA)'!$H9*AM$3 * 'Dashboard Helper'!$I$50</f>
        <v>236954.78110966066</v>
      </c>
      <c r="AN11" s="2">
        <f>'Debt Service to 2072 (MWRA)'!$H9*AN$3 * 'Dashboard Helper'!$I$50</f>
        <v>1015123.9882294852</v>
      </c>
      <c r="AO11" s="2">
        <f>'Debt Service to 2072 (MWRA)'!$H9*AO$3 * 'Dashboard Helper'!$I$50</f>
        <v>230717.15522639829</v>
      </c>
      <c r="AP11" s="2">
        <f>'Debt Service to 2072 (MWRA)'!$H9*AP$3 * 'Dashboard Helper'!$I$50</f>
        <v>348102.7427992028</v>
      </c>
      <c r="AQ11" s="2">
        <f>'Debt Service to 2072 (MWRA)'!$H9*AQ$3 * 'Dashboard Helper'!$I$50</f>
        <v>287082.2985278836</v>
      </c>
      <c r="AR11" s="2">
        <f>'Debt Service to 2072 (MWRA)'!$H9*AR$3 * 'Dashboard Helper'!$I$50</f>
        <v>750673.19673853694</v>
      </c>
      <c r="AS11" s="2">
        <f t="shared" si="0"/>
        <v>38934682.703556076</v>
      </c>
    </row>
    <row r="12" spans="1:45" x14ac:dyDescent="0.25">
      <c r="A12" t="s">
        <v>72</v>
      </c>
      <c r="B12" s="2">
        <f>'Debt Service to 2072 (MWRA)'!$H10*B$3 * 'Dashboard Helper'!$I$50</f>
        <v>1019591.2970751378</v>
      </c>
      <c r="C12" s="2">
        <f>'Debt Service to 2072 (MWRA)'!$H10*C$3 * 'Dashboard Helper'!$I$50</f>
        <v>313878.3206646308</v>
      </c>
      <c r="D12" s="2">
        <f>'Debt Service to 2072 (MWRA)'!$H10*D$3 * 'Dashboard Helper'!$I$50</f>
        <v>415669.7276203591</v>
      </c>
      <c r="E12" s="2">
        <f>'Debt Service to 2072 (MWRA)'!$H10*E$3 * 'Dashboard Helper'!$I$50</f>
        <v>610647.45407665614</v>
      </c>
      <c r="F12" s="2">
        <f>'Debt Service to 2072 (MWRA)'!$H10*F$3 * 'Dashboard Helper'!$I$50</f>
        <v>16539560.822104804</v>
      </c>
      <c r="G12" s="2">
        <f>'Debt Service to 2072 (MWRA)'!$H10*G$3 * 'Dashboard Helper'!$I$50</f>
        <v>1160020.7782333996</v>
      </c>
      <c r="H12" s="2">
        <f>'Debt Service to 2072 (MWRA)'!$H10*H$3 * 'Dashboard Helper'!$I$50</f>
        <v>1534258.5118435468</v>
      </c>
      <c r="I12" s="2">
        <f>'Debt Service to 2072 (MWRA)'!$H10*I$3 * 'Dashboard Helper'!$I$50</f>
        <v>666792.4507302515</v>
      </c>
      <c r="J12" s="2">
        <f>'Debt Service to 2072 (MWRA)'!$H10*J$3 * 'Dashboard Helper'!$I$50</f>
        <v>3109831.3356596283</v>
      </c>
      <c r="K12" s="2">
        <f>'Debt Service to 2072 (MWRA)'!$H10*K$3 * 'Dashboard Helper'!$I$50</f>
        <v>531554.87155932107</v>
      </c>
      <c r="L12" s="2">
        <f>'Debt Service to 2072 (MWRA)'!$H10*L$3 * 'Dashboard Helper'!$I$50</f>
        <v>1000828.6321059342</v>
      </c>
      <c r="M12" s="2">
        <f>'Debt Service to 2072 (MWRA)'!$H10*M$3 * 'Dashboard Helper'!$I$50</f>
        <v>675432.41839088767</v>
      </c>
      <c r="N12" s="2">
        <f>'Debt Service to 2072 (MWRA)'!$H10*N$3 * 'Dashboard Helper'!$I$50</f>
        <v>1071291.4188531095</v>
      </c>
      <c r="O12" s="2">
        <f>'Debt Service to 2072 (MWRA)'!$H10*O$3 * 'Dashboard Helper'!$I$50</f>
        <v>1557598.7987588895</v>
      </c>
      <c r="P12" s="2">
        <f>'Debt Service to 2072 (MWRA)'!$H10*P$3 * 'Dashboard Helper'!$I$50</f>
        <v>229214.67318664052</v>
      </c>
      <c r="Q12" s="2">
        <f>'Debt Service to 2072 (MWRA)'!$H10*Q$3 * 'Dashboard Helper'!$I$50</f>
        <v>216040.25761692072</v>
      </c>
      <c r="R12" s="2">
        <f>'Debt Service to 2072 (MWRA)'!$H10*R$3 * 'Dashboard Helper'!$I$50</f>
        <v>922090.79578825703</v>
      </c>
      <c r="S12" s="2">
        <f>'Debt Service to 2072 (MWRA)'!$H10*S$3 * 'Dashboard Helper'!$I$50</f>
        <v>1583072.2275477557</v>
      </c>
      <c r="T12" s="2">
        <f>'Debt Service to 2072 (MWRA)'!$H10*T$3 * 'Dashboard Helper'!$I$50</f>
        <v>1450633.3677162472</v>
      </c>
      <c r="U12" s="2">
        <f>'Debt Service to 2072 (MWRA)'!$H10*U$3 * 'Dashboard Helper'!$I$50</f>
        <v>769286.49126624607</v>
      </c>
      <c r="V12" s="2">
        <f>'Debt Service to 2072 (MWRA)'!$H10*V$3 * 'Dashboard Helper'!$I$50</f>
        <v>671999.80389038729</v>
      </c>
      <c r="W12" s="2">
        <f>'Debt Service to 2072 (MWRA)'!$H10*W$3 * 'Dashboard Helper'!$I$50</f>
        <v>699496.02319996513</v>
      </c>
      <c r="X12" s="2">
        <f>'Debt Service to 2072 (MWRA)'!$H10*X$3 * 'Dashboard Helper'!$I$50</f>
        <v>742140.69717998989</v>
      </c>
      <c r="Y12" s="2">
        <f>'Debt Service to 2072 (MWRA)'!$H10*Y$3 * 'Dashboard Helper'!$I$50</f>
        <v>2564757.9926763168</v>
      </c>
      <c r="Z12" s="2">
        <f>'Debt Service to 2072 (MWRA)'!$H10*Z$3 * 'Dashboard Helper'!$I$50</f>
        <v>944243.11737955734</v>
      </c>
      <c r="AA12" s="2">
        <f>'Debt Service to 2072 (MWRA)'!$H10*AA$3 * 'Dashboard Helper'!$I$50</f>
        <v>2457330.2025372596</v>
      </c>
      <c r="AB12" s="2">
        <f>'Debt Service to 2072 (MWRA)'!$H10*AB$3 * 'Dashboard Helper'!$I$50</f>
        <v>773602.64601446537</v>
      </c>
      <c r="AC12" s="2">
        <f>'Debt Service to 2072 (MWRA)'!$H10*AC$3 * 'Dashboard Helper'!$I$50</f>
        <v>594500.14053624647</v>
      </c>
      <c r="AD12" s="2">
        <f>'Debt Service to 2072 (MWRA)'!$H10*AD$3 * 'Dashboard Helper'!$I$50</f>
        <v>1293872.8879464027</v>
      </c>
      <c r="AE12" s="2">
        <f>'Debt Service to 2072 (MWRA)'!$H10*AE$3 * 'Dashboard Helper'!$I$50</f>
        <v>1946351.6959617613</v>
      </c>
      <c r="AF12" s="2">
        <f>'Debt Service to 2072 (MWRA)'!$H10*AF$3 * 'Dashboard Helper'!$I$50</f>
        <v>596670.43984891649</v>
      </c>
      <c r="AG12" s="2">
        <f>'Debt Service to 2072 (MWRA)'!$H10*AG$3 * 'Dashboard Helper'!$I$50</f>
        <v>606565.67737490672</v>
      </c>
      <c r="AH12" s="2">
        <f>'Debt Service to 2072 (MWRA)'!$H10*AH$3 * 'Dashboard Helper'!$I$50</f>
        <v>745834.22142034606</v>
      </c>
      <c r="AI12" s="2">
        <f>'Debt Service to 2072 (MWRA)'!$H10*AI$3 * 'Dashboard Helper'!$I$50</f>
        <v>479628.77821452671</v>
      </c>
      <c r="AJ12" s="2">
        <f>'Debt Service to 2072 (MWRA)'!$H10*AJ$3 * 'Dashboard Helper'!$I$50</f>
        <v>1617617.304224588</v>
      </c>
      <c r="AK12" s="2">
        <f>'Debt Service to 2072 (MWRA)'!$H10*AK$3 * 'Dashboard Helper'!$I$50</f>
        <v>759293.76232351304</v>
      </c>
      <c r="AL12" s="2">
        <f>'Debt Service to 2072 (MWRA)'!$H10*AL$3 * 'Dashboard Helper'!$I$50</f>
        <v>693545.86478737334</v>
      </c>
      <c r="AM12" s="2">
        <f>'Debt Service to 2072 (MWRA)'!$H10*AM$3 * 'Dashboard Helper'!$I$50</f>
        <v>351921.82657492009</v>
      </c>
      <c r="AN12" s="2">
        <f>'Debt Service to 2072 (MWRA)'!$H10*AN$3 * 'Dashboard Helper'!$I$50</f>
        <v>1507647.520192507</v>
      </c>
      <c r="AO12" s="2">
        <f>'Debt Service to 2072 (MWRA)'!$H10*AO$3 * 'Dashboard Helper'!$I$50</f>
        <v>342657.79449230613</v>
      </c>
      <c r="AP12" s="2">
        <f>'Debt Service to 2072 (MWRA)'!$H10*AP$3 * 'Dashboard Helper'!$I$50</f>
        <v>516997.17772287037</v>
      </c>
      <c r="AQ12" s="2">
        <f>'Debt Service to 2072 (MWRA)'!$H10*AQ$3 * 'Dashboard Helper'!$I$50</f>
        <v>426370.49314697401</v>
      </c>
      <c r="AR12" s="2">
        <f>'Debt Service to 2072 (MWRA)'!$H10*AR$3 * 'Dashboard Helper'!$I$50</f>
        <v>1114889.0151948477</v>
      </c>
      <c r="AS12" s="2">
        <f t="shared" si="0"/>
        <v>57825229.733639583</v>
      </c>
    </row>
    <row r="13" spans="1:45" x14ac:dyDescent="0.25">
      <c r="A13" t="s">
        <v>73</v>
      </c>
      <c r="B13" s="2">
        <f>'Debt Service to 2072 (MWRA)'!$H11*B$3 * 'Dashboard Helper'!$I$50</f>
        <v>1527836.7283897158</v>
      </c>
      <c r="C13" s="2">
        <f>'Debt Service to 2072 (MWRA)'!$H11*C$3 * 'Dashboard Helper'!$I$50</f>
        <v>470340.25097349117</v>
      </c>
      <c r="D13" s="2">
        <f>'Debt Service to 2072 (MWRA)'!$H11*D$3 * 'Dashboard Helper'!$I$50</f>
        <v>622872.59469549253</v>
      </c>
      <c r="E13" s="2">
        <f>'Debt Service to 2072 (MWRA)'!$H11*E$3 * 'Dashboard Helper'!$I$50</f>
        <v>915042.73439010477</v>
      </c>
      <c r="F13" s="2">
        <f>'Debt Service to 2072 (MWRA)'!$H11*F$3 * 'Dashboard Helper'!$I$50</f>
        <v>24784193.988255568</v>
      </c>
      <c r="G13" s="2">
        <f>'Debt Service to 2072 (MWRA)'!$H11*G$3 * 'Dashboard Helper'!$I$50</f>
        <v>1738267.4369273279</v>
      </c>
      <c r="H13" s="2">
        <f>'Debt Service to 2072 (MWRA)'!$H11*H$3 * 'Dashboard Helper'!$I$50</f>
        <v>2299055.0350552597</v>
      </c>
      <c r="I13" s="2">
        <f>'Debt Service to 2072 (MWRA)'!$H11*I$3 * 'Dashboard Helper'!$I$50</f>
        <v>999174.86483173911</v>
      </c>
      <c r="J13" s="2">
        <f>'Debt Service to 2072 (MWRA)'!$H11*J$3 * 'Dashboard Helper'!$I$50</f>
        <v>4660018.7225488685</v>
      </c>
      <c r="K13" s="2">
        <f>'Debt Service to 2072 (MWRA)'!$H11*K$3 * 'Dashboard Helper'!$I$50</f>
        <v>796524.11535144737</v>
      </c>
      <c r="L13" s="2">
        <f>'Debt Service to 2072 (MWRA)'!$H11*L$3 * 'Dashboard Helper'!$I$50</f>
        <v>1499721.2582551101</v>
      </c>
      <c r="M13" s="2">
        <f>'Debt Service to 2072 (MWRA)'!$H11*M$3 * 'Dashboard Helper'!$I$50</f>
        <v>1012121.6798564327</v>
      </c>
      <c r="N13" s="2">
        <f>'Debt Service to 2072 (MWRA)'!$H11*N$3 * 'Dashboard Helper'!$I$50</f>
        <v>1605308.3046391404</v>
      </c>
      <c r="O13" s="2">
        <f>'Debt Service to 2072 (MWRA)'!$H11*O$3 * 'Dashboard Helper'!$I$50</f>
        <v>2334029.9781552171</v>
      </c>
      <c r="P13" s="2">
        <f>'Debt Service to 2072 (MWRA)'!$H11*P$3 * 'Dashboard Helper'!$I$50</f>
        <v>343473.50490829756</v>
      </c>
      <c r="Q13" s="2">
        <f>'Debt Service to 2072 (MWRA)'!$H11*Q$3 * 'Dashboard Helper'!$I$50</f>
        <v>323731.91233073373</v>
      </c>
      <c r="R13" s="2">
        <f>'Debt Service to 2072 (MWRA)'!$H11*R$3 * 'Dashboard Helper'!$I$50</f>
        <v>1381734.2191491656</v>
      </c>
      <c r="S13" s="2">
        <f>'Debt Service to 2072 (MWRA)'!$H11*S$3 * 'Dashboard Helper'!$I$50</f>
        <v>2372201.3907725038</v>
      </c>
      <c r="T13" s="2">
        <f>'Debt Service to 2072 (MWRA)'!$H11*T$3 * 'Dashboard Helper'!$I$50</f>
        <v>2173744.4650444253</v>
      </c>
      <c r="U13" s="2">
        <f>'Debt Service to 2072 (MWRA)'!$H11*U$3 * 'Dashboard Helper'!$I$50</f>
        <v>1152760.0906189468</v>
      </c>
      <c r="V13" s="2">
        <f>'Debt Service to 2072 (MWRA)'!$H11*V$3 * 'Dashboard Helper'!$I$50</f>
        <v>1006977.9771558385</v>
      </c>
      <c r="W13" s="2">
        <f>'Debt Service to 2072 (MWRA)'!$H11*W$3 * 'Dashboard Helper'!$I$50</f>
        <v>1048180.5000427478</v>
      </c>
      <c r="X13" s="2">
        <f>'Debt Service to 2072 (MWRA)'!$H11*X$3 * 'Dashboard Helper'!$I$50</f>
        <v>1112082.6727699887</v>
      </c>
      <c r="Y13" s="2">
        <f>'Debt Service to 2072 (MWRA)'!$H11*Y$3 * 'Dashboard Helper'!$I$50</f>
        <v>3843237.4539513025</v>
      </c>
      <c r="Z13" s="2">
        <f>'Debt Service to 2072 (MWRA)'!$H11*Z$3 * 'Dashboard Helper'!$I$50</f>
        <v>1414929.0204812083</v>
      </c>
      <c r="AA13" s="2">
        <f>'Debt Service to 2072 (MWRA)'!$H11*AA$3 * 'Dashboard Helper'!$I$50</f>
        <v>3682259.1051805425</v>
      </c>
      <c r="AB13" s="2">
        <f>'Debt Service to 2072 (MWRA)'!$H11*AB$3 * 'Dashboard Helper'!$I$50</f>
        <v>1159227.7603299969</v>
      </c>
      <c r="AC13" s="2">
        <f>'Debt Service to 2072 (MWRA)'!$H11*AC$3 * 'Dashboard Helper'!$I$50</f>
        <v>890846.31493984698</v>
      </c>
      <c r="AD13" s="2">
        <f>'Debt Service to 2072 (MWRA)'!$H11*AD$3 * 'Dashboard Helper'!$I$50</f>
        <v>1938842.0887300936</v>
      </c>
      <c r="AE13" s="2">
        <f>'Debt Service to 2072 (MWRA)'!$H11*AE$3 * 'Dashboard Helper'!$I$50</f>
        <v>2916568.252381668</v>
      </c>
      <c r="AF13" s="2">
        <f>'Debt Service to 2072 (MWRA)'!$H11*AF$3 * 'Dashboard Helper'!$I$50</f>
        <v>894098.46412061004</v>
      </c>
      <c r="AG13" s="2">
        <f>'Debt Service to 2072 (MWRA)'!$H11*AG$3 * 'Dashboard Helper'!$I$50</f>
        <v>908926.27539334015</v>
      </c>
      <c r="AH13" s="2">
        <f>'Debt Service to 2072 (MWRA)'!$H11*AH$3 * 'Dashboard Helper'!$I$50</f>
        <v>1117617.3433853637</v>
      </c>
      <c r="AI13" s="2">
        <f>'Debt Service to 2072 (MWRA)'!$H11*AI$3 * 'Dashboard Helper'!$I$50</f>
        <v>718713.92532574409</v>
      </c>
      <c r="AJ13" s="2">
        <f>'Debt Service to 2072 (MWRA)'!$H11*AJ$3 * 'Dashboard Helper'!$I$50</f>
        <v>2423966.4824158996</v>
      </c>
      <c r="AK13" s="2">
        <f>'Debt Service to 2072 (MWRA)'!$H11*AK$3 * 'Dashboard Helper'!$I$50</f>
        <v>1137786.1904499801</v>
      </c>
      <c r="AL13" s="2">
        <f>'Debt Service to 2072 (MWRA)'!$H11*AL$3 * 'Dashboard Helper'!$I$50</f>
        <v>1039264.309223374</v>
      </c>
      <c r="AM13" s="2">
        <f>'Debt Service to 2072 (MWRA)'!$H11*AM$3 * 'Dashboard Helper'!$I$50</f>
        <v>527347.66735021991</v>
      </c>
      <c r="AN13" s="2">
        <f>'Debt Service to 2072 (MWRA)'!$H11*AN$3 * 'Dashboard Helper'!$I$50</f>
        <v>2259179.0077294456</v>
      </c>
      <c r="AO13" s="2">
        <f>'Debt Service to 2072 (MWRA)'!$H11*AO$3 * 'Dashboard Helper'!$I$50</f>
        <v>513465.70453884511</v>
      </c>
      <c r="AP13" s="2">
        <f>'Debt Service to 2072 (MWRA)'!$H11*AP$3 * 'Dashboard Helper'!$I$50</f>
        <v>774709.70855159895</v>
      </c>
      <c r="AQ13" s="2">
        <f>'Debt Service to 2072 (MWRA)'!$H11*AQ$3 * 'Dashboard Helper'!$I$50</f>
        <v>638907.47322020005</v>
      </c>
      <c r="AR13" s="2">
        <f>'Debt Service to 2072 (MWRA)'!$H11*AR$3 * 'Dashboard Helper'!$I$50</f>
        <v>1670638.41205718</v>
      </c>
      <c r="AS13" s="2">
        <f t="shared" si="0"/>
        <v>86649925.384874031</v>
      </c>
    </row>
    <row r="14" spans="1:45" x14ac:dyDescent="0.25">
      <c r="A14" t="s">
        <v>74</v>
      </c>
      <c r="B14" s="2">
        <f>'Debt Service to 2072 (MWRA)'!$H12*B$3 * 'Dashboard Helper'!$I$50</f>
        <v>2217932.6145006511</v>
      </c>
      <c r="C14" s="2">
        <f>'Debt Service to 2072 (MWRA)'!$H12*C$3 * 'Dashboard Helper'!$I$50</f>
        <v>682784.33366764558</v>
      </c>
      <c r="D14" s="2">
        <f>'Debt Service to 2072 (MWRA)'!$H12*D$3 * 'Dashboard Helper'!$I$50</f>
        <v>904212.74523869948</v>
      </c>
      <c r="E14" s="2">
        <f>'Debt Service to 2072 (MWRA)'!$H12*E$3 * 'Dashboard Helper'!$I$50</f>
        <v>1328350.789422828</v>
      </c>
      <c r="F14" s="2">
        <f>'Debt Service to 2072 (MWRA)'!$H12*F$3 * 'Dashboard Helper'!$I$50</f>
        <v>35978760.785911344</v>
      </c>
      <c r="G14" s="2">
        <f>'Debt Service to 2072 (MWRA)'!$H12*G$3 * 'Dashboard Helper'!$I$50</f>
        <v>2523411.0225566989</v>
      </c>
      <c r="H14" s="2">
        <f>'Debt Service to 2072 (MWRA)'!$H12*H$3 * 'Dashboard Helper'!$I$50</f>
        <v>3337496.1146243126</v>
      </c>
      <c r="I14" s="2">
        <f>'Debt Service to 2072 (MWRA)'!$H12*I$3 * 'Dashboard Helper'!$I$50</f>
        <v>1450483.8633086698</v>
      </c>
      <c r="J14" s="2">
        <f>'Debt Service to 2072 (MWRA)'!$H12*J$3 * 'Dashboard Helper'!$I$50</f>
        <v>6764863.8868749728</v>
      </c>
      <c r="K14" s="2">
        <f>'Debt Service to 2072 (MWRA)'!$H12*K$3 * 'Dashboard Helper'!$I$50</f>
        <v>1156299.4794189981</v>
      </c>
      <c r="L14" s="2">
        <f>'Debt Service to 2072 (MWRA)'!$H12*L$3 * 'Dashboard Helper'!$I$50</f>
        <v>2177117.9011056637</v>
      </c>
      <c r="M14" s="2">
        <f>'Debt Service to 2072 (MWRA)'!$H12*M$3 * 'Dashboard Helper'!$I$50</f>
        <v>1469278.5177135549</v>
      </c>
      <c r="N14" s="2">
        <f>'Debt Service to 2072 (MWRA)'!$H12*N$3 * 'Dashboard Helper'!$I$50</f>
        <v>2330396.683774252</v>
      </c>
      <c r="O14" s="2">
        <f>'Debt Service to 2072 (MWRA)'!$H12*O$3 * 'Dashboard Helper'!$I$50</f>
        <v>3388268.5993736871</v>
      </c>
      <c r="P14" s="2">
        <f>'Debt Service to 2072 (MWRA)'!$H12*P$3 * 'Dashboard Helper'!$I$50</f>
        <v>498614.20045574708</v>
      </c>
      <c r="Q14" s="2">
        <f>'Debt Service to 2072 (MWRA)'!$H12*Q$3 * 'Dashboard Helper'!$I$50</f>
        <v>469955.69184265001</v>
      </c>
      <c r="R14" s="2">
        <f>'Debt Service to 2072 (MWRA)'!$H12*R$3 * 'Dashboard Helper'!$I$50</f>
        <v>2005838.2759606086</v>
      </c>
      <c r="S14" s="2">
        <f>'Debt Service to 2072 (MWRA)'!$H12*S$3 * 'Dashboard Helper'!$I$50</f>
        <v>3443681.3404161618</v>
      </c>
      <c r="T14" s="2">
        <f>'Debt Service to 2072 (MWRA)'!$H12*T$3 * 'Dashboard Helper'!$I$50</f>
        <v>3155585.0537077277</v>
      </c>
      <c r="U14" s="2">
        <f>'Debt Service to 2072 (MWRA)'!$H12*U$3 * 'Dashboard Helper'!$I$50</f>
        <v>1673440.7245028093</v>
      </c>
      <c r="V14" s="2">
        <f>'Debt Service to 2072 (MWRA)'!$H12*V$3 * 'Dashboard Helper'!$I$50</f>
        <v>1461811.4986486533</v>
      </c>
      <c r="W14" s="2">
        <f>'Debt Service to 2072 (MWRA)'!$H12*W$3 * 'Dashboard Helper'!$I$50</f>
        <v>1521624.4469909158</v>
      </c>
      <c r="X14" s="2">
        <f>'Debt Service to 2072 (MWRA)'!$H12*X$3 * 'Dashboard Helper'!$I$50</f>
        <v>1614390.061533106</v>
      </c>
      <c r="Y14" s="2">
        <f>'Debt Service to 2072 (MWRA)'!$H12*Y$3 * 'Dashboard Helper'!$I$50</f>
        <v>5579157.4688566793</v>
      </c>
      <c r="Z14" s="2">
        <f>'Debt Service to 2072 (MWRA)'!$H12*Z$3 * 'Dashboard Helper'!$I$50</f>
        <v>2054026.5614875602</v>
      </c>
      <c r="AA14" s="2">
        <f>'Debt Service to 2072 (MWRA)'!$H12*AA$3 * 'Dashboard Helper'!$I$50</f>
        <v>5345468.1463441653</v>
      </c>
      <c r="AB14" s="2">
        <f>'Debt Service to 2072 (MWRA)'!$H12*AB$3 * 'Dashboard Helper'!$I$50</f>
        <v>1682829.7222441288</v>
      </c>
      <c r="AC14" s="2">
        <f>'Debt Service to 2072 (MWRA)'!$H12*AC$3 * 'Dashboard Helper'!$I$50</f>
        <v>1293225.2901756496</v>
      </c>
      <c r="AD14" s="2">
        <f>'Debt Service to 2072 (MWRA)'!$H12*AD$3 * 'Dashboard Helper'!$I$50</f>
        <v>2814581.5734468666</v>
      </c>
      <c r="AE14" s="2">
        <f>'Debt Service to 2072 (MWRA)'!$H12*AE$3 * 'Dashboard Helper'!$I$50</f>
        <v>4233928.7498293724</v>
      </c>
      <c r="AF14" s="2">
        <f>'Debt Service to 2072 (MWRA)'!$H12*AF$3 * 'Dashboard Helper'!$I$50</f>
        <v>1297946.3756170487</v>
      </c>
      <c r="AG14" s="2">
        <f>'Debt Service to 2072 (MWRA)'!$H12*AG$3 * 'Dashboard Helper'!$I$50</f>
        <v>1319471.6378472024</v>
      </c>
      <c r="AH14" s="2">
        <f>'Debt Service to 2072 (MWRA)'!$H12*AH$3 * 'Dashboard Helper'!$I$50</f>
        <v>1622424.641563982</v>
      </c>
      <c r="AI14" s="2">
        <f>'Debt Service to 2072 (MWRA)'!$H12*AI$3 * 'Dashboard Helper'!$I$50</f>
        <v>1043343.8507240453</v>
      </c>
      <c r="AJ14" s="2">
        <f>'Debt Service to 2072 (MWRA)'!$H12*AJ$3 * 'Dashboard Helper'!$I$50</f>
        <v>3518827.7764947801</v>
      </c>
      <c r="AK14" s="2">
        <f>'Debt Service to 2072 (MWRA)'!$H12*AK$3 * 'Dashboard Helper'!$I$50</f>
        <v>1651703.3876958643</v>
      </c>
      <c r="AL14" s="2">
        <f>'Debt Service to 2072 (MWRA)'!$H12*AL$3 * 'Dashboard Helper'!$I$50</f>
        <v>1508680.9759720962</v>
      </c>
      <c r="AM14" s="2">
        <f>'Debt Service to 2072 (MWRA)'!$H12*AM$3 * 'Dashboard Helper'!$I$50</f>
        <v>765540.95661100594</v>
      </c>
      <c r="AN14" s="2">
        <f>'Debt Service to 2072 (MWRA)'!$H12*AN$3 * 'Dashboard Helper'!$I$50</f>
        <v>3279608.8156091506</v>
      </c>
      <c r="AO14" s="2">
        <f>'Debt Service to 2072 (MWRA)'!$H12*AO$3 * 'Dashboard Helper'!$I$50</f>
        <v>745388.7652802713</v>
      </c>
      <c r="AP14" s="2">
        <f>'Debt Service to 2072 (MWRA)'!$H12*AP$3 * 'Dashboard Helper'!$I$50</f>
        <v>1124631.9043382746</v>
      </c>
      <c r="AQ14" s="2">
        <f>'Debt Service to 2072 (MWRA)'!$H12*AQ$3 * 'Dashboard Helper'!$I$50</f>
        <v>927490.28490551212</v>
      </c>
      <c r="AR14" s="2">
        <f>'Debt Service to 2072 (MWRA)'!$H12*AR$3 * 'Dashboard Helper'!$I$50</f>
        <v>2425235.2049714862</v>
      </c>
      <c r="AS14" s="2">
        <f t="shared" si="0"/>
        <v>125788110.72156553</v>
      </c>
    </row>
    <row r="15" spans="1:45" x14ac:dyDescent="0.25">
      <c r="A15" t="s">
        <v>75</v>
      </c>
      <c r="B15" s="2">
        <f>'Debt Service to 2072 (MWRA)'!$H13*B$3 * 'Dashboard Helper'!$I$50</f>
        <v>2927330.5270239855</v>
      </c>
      <c r="C15" s="2">
        <f>'Debt Service to 2072 (MWRA)'!$H13*C$3 * 'Dashboard Helper'!$I$50</f>
        <v>901170.49104714487</v>
      </c>
      <c r="D15" s="2">
        <f>'Debt Service to 2072 (MWRA)'!$H13*D$3 * 'Dashboard Helper'!$I$50</f>
        <v>1193421.9979254601</v>
      </c>
      <c r="E15" s="2">
        <f>'Debt Service to 2072 (MWRA)'!$H13*E$3 * 'Dashboard Helper'!$I$50</f>
        <v>1753219.0973932371</v>
      </c>
      <c r="F15" s="2">
        <f>'Debt Service to 2072 (MWRA)'!$H13*F$3 * 'Dashboard Helper'!$I$50</f>
        <v>47486440.338406794</v>
      </c>
      <c r="G15" s="2">
        <f>'Debt Service to 2072 (MWRA)'!$H13*G$3 * 'Dashboard Helper'!$I$50</f>
        <v>3330515.1248799884</v>
      </c>
      <c r="H15" s="2">
        <f>'Debt Service to 2072 (MWRA)'!$H13*H$3 * 'Dashboard Helper'!$I$50</f>
        <v>4404982.4581182403</v>
      </c>
      <c r="I15" s="2">
        <f>'Debt Service to 2072 (MWRA)'!$H13*I$3 * 'Dashboard Helper'!$I$50</f>
        <v>1914416.0035606474</v>
      </c>
      <c r="J15" s="2">
        <f>'Debt Service to 2072 (MWRA)'!$H13*J$3 * 'Dashboard Helper'!$I$50</f>
        <v>8928581.7061081976</v>
      </c>
      <c r="K15" s="2">
        <f>'Debt Service to 2072 (MWRA)'!$H13*K$3 * 'Dashboard Helper'!$I$50</f>
        <v>1526137.7836076643</v>
      </c>
      <c r="L15" s="2">
        <f>'Debt Service to 2072 (MWRA)'!$H13*L$3 * 'Dashboard Helper'!$I$50</f>
        <v>2873461.3717161352</v>
      </c>
      <c r="M15" s="2">
        <f>'Debt Service to 2072 (MWRA)'!$H13*M$3 * 'Dashboard Helper'!$I$50</f>
        <v>1939222.0617900915</v>
      </c>
      <c r="N15" s="2">
        <f>'Debt Service to 2072 (MWRA)'!$H13*N$3 * 'Dashboard Helper'!$I$50</f>
        <v>3075765.8316069758</v>
      </c>
      <c r="O15" s="2">
        <f>'Debt Service to 2072 (MWRA)'!$H13*O$3 * 'Dashboard Helper'!$I$50</f>
        <v>4471994.3427751437</v>
      </c>
      <c r="P15" s="2">
        <f>'Debt Service to 2072 (MWRA)'!$H13*P$3 * 'Dashboard Helper'!$I$50</f>
        <v>658094.19125674549</v>
      </c>
      <c r="Q15" s="2">
        <f>'Debt Service to 2072 (MWRA)'!$H13*Q$3 * 'Dashboard Helper'!$I$50</f>
        <v>620269.35989189055</v>
      </c>
      <c r="R15" s="2">
        <f>'Debt Service to 2072 (MWRA)'!$H13*R$3 * 'Dashboard Helper'!$I$50</f>
        <v>2647398.5634656558</v>
      </c>
      <c r="S15" s="2">
        <f>'Debt Service to 2072 (MWRA)'!$H13*S$3 * 'Dashboard Helper'!$I$50</f>
        <v>4545130.6533100931</v>
      </c>
      <c r="T15" s="2">
        <f>'Debt Service to 2072 (MWRA)'!$H13*T$3 * 'Dashboard Helper'!$I$50</f>
        <v>4164887.7869172711</v>
      </c>
      <c r="U15" s="2">
        <f>'Debt Service to 2072 (MWRA)'!$H13*U$3 * 'Dashboard Helper'!$I$50</f>
        <v>2208684.8292751731</v>
      </c>
      <c r="V15" s="2">
        <f>'Debt Service to 2072 (MWRA)'!$H13*V$3 * 'Dashboard Helper'!$I$50</f>
        <v>1929366.7430524309</v>
      </c>
      <c r="W15" s="2">
        <f>'Debt Service to 2072 (MWRA)'!$H13*W$3 * 'Dashboard Helper'!$I$50</f>
        <v>2008310.651649507</v>
      </c>
      <c r="X15" s="2">
        <f>'Debt Service to 2072 (MWRA)'!$H13*X$3 * 'Dashboard Helper'!$I$50</f>
        <v>2130747.0203345097</v>
      </c>
      <c r="Y15" s="2">
        <f>'Debt Service to 2072 (MWRA)'!$H13*Y$3 * 'Dashboard Helper'!$I$50</f>
        <v>7363631.2784620151</v>
      </c>
      <c r="Z15" s="2">
        <f>'Debt Service to 2072 (MWRA)'!$H13*Z$3 * 'Dashboard Helper'!$I$50</f>
        <v>2710999.7019068045</v>
      </c>
      <c r="AA15" s="2">
        <f>'Debt Service to 2072 (MWRA)'!$H13*AA$3 * 'Dashboard Helper'!$I$50</f>
        <v>7055197.2515858402</v>
      </c>
      <c r="AB15" s="2">
        <f>'Debt Service to 2072 (MWRA)'!$H13*AB$3 * 'Dashboard Helper'!$I$50</f>
        <v>2221076.864780053</v>
      </c>
      <c r="AC15" s="2">
        <f>'Debt Service to 2072 (MWRA)'!$H13*AC$3 * 'Dashboard Helper'!$I$50</f>
        <v>1706858.8312828199</v>
      </c>
      <c r="AD15" s="2">
        <f>'Debt Service to 2072 (MWRA)'!$H13*AD$3 * 'Dashboard Helper'!$I$50</f>
        <v>3714815.5479940963</v>
      </c>
      <c r="AE15" s="2">
        <f>'Debt Service to 2072 (MWRA)'!$H13*AE$3 * 'Dashboard Helper'!$I$50</f>
        <v>5588135.9052968565</v>
      </c>
      <c r="AF15" s="2">
        <f>'Debt Service to 2072 (MWRA)'!$H13*AF$3 * 'Dashboard Helper'!$I$50</f>
        <v>1713089.939226741</v>
      </c>
      <c r="AG15" s="2">
        <f>'Debt Service to 2072 (MWRA)'!$H13*AG$3 * 'Dashboard Helper'!$I$50</f>
        <v>1741499.9805492593</v>
      </c>
      <c r="AH15" s="2">
        <f>'Debt Service to 2072 (MWRA)'!$H13*AH$3 * 'Dashboard Helper'!$I$50</f>
        <v>2141351.4324083612</v>
      </c>
      <c r="AI15" s="2">
        <f>'Debt Service to 2072 (MWRA)'!$H13*AI$3 * 'Dashboard Helper'!$I$50</f>
        <v>1377053.6960586985</v>
      </c>
      <c r="AJ15" s="2">
        <f>'Debt Service to 2072 (MWRA)'!$H13*AJ$3 * 'Dashboard Helper'!$I$50</f>
        <v>4644312.4115347546</v>
      </c>
      <c r="AK15" s="2">
        <f>'Debt Service to 2072 (MWRA)'!$H13*AK$3 * 'Dashboard Helper'!$I$50</f>
        <v>2179994.88207157</v>
      </c>
      <c r="AL15" s="2">
        <f>'Debt Service to 2072 (MWRA)'!$H13*AL$3 * 'Dashboard Helper'!$I$50</f>
        <v>1991227.2571444979</v>
      </c>
      <c r="AM15" s="2">
        <f>'Debt Service to 2072 (MWRA)'!$H13*AM$3 * 'Dashboard Helper'!$I$50</f>
        <v>1010396.5275243866</v>
      </c>
      <c r="AN15" s="2">
        <f>'Debt Service to 2072 (MWRA)'!$H13*AN$3 * 'Dashboard Helper'!$I$50</f>
        <v>4328580.1109837219</v>
      </c>
      <c r="AO15" s="2">
        <f>'Debt Service to 2072 (MWRA)'!$H13*AO$3 * 'Dashboard Helper'!$I$50</f>
        <v>983798.72897847858</v>
      </c>
      <c r="AP15" s="2">
        <f>'Debt Service to 2072 (MWRA)'!$H13*AP$3 * 'Dashboard Helper'!$I$50</f>
        <v>1484341.4464941958</v>
      </c>
      <c r="AQ15" s="2">
        <f>'Debt Service to 2072 (MWRA)'!$H13*AQ$3 * 'Dashboard Helper'!$I$50</f>
        <v>1224144.7764333247</v>
      </c>
      <c r="AR15" s="2">
        <f>'Debt Service to 2072 (MWRA)'!$H13*AR$3 * 'Dashboard Helper'!$I$50</f>
        <v>3200938.118818677</v>
      </c>
      <c r="AS15" s="2">
        <f t="shared" si="0"/>
        <v>166020993.62464812</v>
      </c>
    </row>
    <row r="16" spans="1:45" x14ac:dyDescent="0.25">
      <c r="A16" t="s">
        <v>76</v>
      </c>
      <c r="B16" s="2">
        <f>'Debt Service to 2072 (MWRA)'!$H14*B$3 * 'Dashboard Helper'!$I$50</f>
        <v>3662796.8822662137</v>
      </c>
      <c r="C16" s="2">
        <f>'Debt Service to 2072 (MWRA)'!$H14*C$3 * 'Dashboard Helper'!$I$50</f>
        <v>1127581.745390909</v>
      </c>
      <c r="D16" s="2">
        <f>'Debt Service to 2072 (MWRA)'!$H14*D$3 * 'Dashboard Helper'!$I$50</f>
        <v>1493258.9035899721</v>
      </c>
      <c r="E16" s="2">
        <f>'Debt Service to 2072 (MWRA)'!$H14*E$3 * 'Dashboard Helper'!$I$50</f>
        <v>2193700.1594384415</v>
      </c>
      <c r="F16" s="2">
        <f>'Debt Service to 2072 (MWRA)'!$H14*F$3 * 'Dashboard Helper'!$I$50</f>
        <v>59416995.797281154</v>
      </c>
      <c r="G16" s="2">
        <f>'Debt Service to 2072 (MWRA)'!$H14*G$3 * 'Dashboard Helper'!$I$50</f>
        <v>4167278.106498199</v>
      </c>
      <c r="H16" s="2">
        <f>'Debt Service to 2072 (MWRA)'!$H14*H$3 * 'Dashboard Helper'!$I$50</f>
        <v>5511696.0196618931</v>
      </c>
      <c r="I16" s="2">
        <f>'Debt Service to 2072 (MWRA)'!$H14*I$3 * 'Dashboard Helper'!$I$50</f>
        <v>2395396.3874148568</v>
      </c>
      <c r="J16" s="2">
        <f>'Debt Service to 2072 (MWRA)'!$H14*J$3 * 'Dashboard Helper'!$I$50</f>
        <v>11171810.266823448</v>
      </c>
      <c r="K16" s="2">
        <f>'Debt Service to 2072 (MWRA)'!$H14*K$3 * 'Dashboard Helper'!$I$50</f>
        <v>1909566.6389916413</v>
      </c>
      <c r="L16" s="2">
        <f>'Debt Service to 2072 (MWRA)'!$H14*L$3 * 'Dashboard Helper'!$I$50</f>
        <v>3595393.5698317611</v>
      </c>
      <c r="M16" s="2">
        <f>'Debt Service to 2072 (MWRA)'!$H14*M$3 * 'Dashboard Helper'!$I$50</f>
        <v>2426434.7521998859</v>
      </c>
      <c r="N16" s="2">
        <f>'Debt Service to 2072 (MWRA)'!$H14*N$3 * 'Dashboard Helper'!$I$50</f>
        <v>3848525.267163543</v>
      </c>
      <c r="O16" s="2">
        <f>'Debt Service to 2072 (MWRA)'!$H14*O$3 * 'Dashboard Helper'!$I$50</f>
        <v>5595544.0579787763</v>
      </c>
      <c r="P16" s="2">
        <f>'Debt Service to 2072 (MWRA)'!$H14*P$3 * 'Dashboard Helper'!$I$50</f>
        <v>823434.63770839246</v>
      </c>
      <c r="Q16" s="2">
        <f>'Debt Service to 2072 (MWRA)'!$H14*Q$3 * 'Dashboard Helper'!$I$50</f>
        <v>776106.64617602364</v>
      </c>
      <c r="R16" s="2">
        <f>'Debt Service to 2072 (MWRA)'!$H14*R$3 * 'Dashboard Helper'!$I$50</f>
        <v>3312534.4455845268</v>
      </c>
      <c r="S16" s="2">
        <f>'Debt Service to 2072 (MWRA)'!$H14*S$3 * 'Dashboard Helper'!$I$50</f>
        <v>5687055.2309518559</v>
      </c>
      <c r="T16" s="2">
        <f>'Debt Service to 2072 (MWRA)'!$H14*T$3 * 'Dashboard Helper'!$I$50</f>
        <v>5211279.6488403566</v>
      </c>
      <c r="U16" s="2">
        <f>'Debt Service to 2072 (MWRA)'!$H14*U$3 * 'Dashboard Helper'!$I$50</f>
        <v>2763597.6982764211</v>
      </c>
      <c r="V16" s="2">
        <f>'Debt Service to 2072 (MWRA)'!$H14*V$3 * 'Dashboard Helper'!$I$50</f>
        <v>2414103.3702760478</v>
      </c>
      <c r="W16" s="2">
        <f>'Debt Service to 2072 (MWRA)'!$H14*W$3 * 'Dashboard Helper'!$I$50</f>
        <v>2512881.2498540143</v>
      </c>
      <c r="X16" s="2">
        <f>'Debt Service to 2072 (MWRA)'!$H14*X$3 * 'Dashboard Helper'!$I$50</f>
        <v>2666078.6921501337</v>
      </c>
      <c r="Y16" s="2">
        <f>'Debt Service to 2072 (MWRA)'!$H14*Y$3 * 'Dashboard Helper'!$I$50</f>
        <v>9213679.6442760043</v>
      </c>
      <c r="Z16" s="2">
        <f>'Debt Service to 2072 (MWRA)'!$H14*Z$3 * 'Dashboard Helper'!$I$50</f>
        <v>3392114.8173396946</v>
      </c>
      <c r="AA16" s="2">
        <f>'Debt Service to 2072 (MWRA)'!$H14*AA$3 * 'Dashboard Helper'!$I$50</f>
        <v>8827754.248562187</v>
      </c>
      <c r="AB16" s="2">
        <f>'Debt Service to 2072 (MWRA)'!$H14*AB$3 * 'Dashboard Helper'!$I$50</f>
        <v>2779103.1250101598</v>
      </c>
      <c r="AC16" s="2">
        <f>'Debt Service to 2072 (MWRA)'!$H14*AC$3 * 'Dashboard Helper'!$I$50</f>
        <v>2135692.2793570282</v>
      </c>
      <c r="AD16" s="2">
        <f>'Debt Service to 2072 (MWRA)'!$H14*AD$3 * 'Dashboard Helper'!$I$50</f>
        <v>4648130.6711954167</v>
      </c>
      <c r="AE16" s="2">
        <f>'Debt Service to 2072 (MWRA)'!$H14*AE$3 * 'Dashboard Helper'!$I$50</f>
        <v>6992106.4883676879</v>
      </c>
      <c r="AF16" s="2">
        <f>'Debt Service to 2072 (MWRA)'!$H14*AF$3 * 'Dashboard Helper'!$I$50</f>
        <v>2143488.8990210402</v>
      </c>
      <c r="AG16" s="2">
        <f>'Debt Service to 2072 (MWRA)'!$H14*AG$3 * 'Dashboard Helper'!$I$50</f>
        <v>2179036.7163312249</v>
      </c>
      <c r="AH16" s="2">
        <f>'Debt Service to 2072 (MWRA)'!$H14*AH$3 * 'Dashboard Helper'!$I$50</f>
        <v>2679347.3706009598</v>
      </c>
      <c r="AI16" s="2">
        <f>'Debt Service to 2072 (MWRA)'!$H14*AI$3 * 'Dashboard Helper'!$I$50</f>
        <v>1723026.4700463186</v>
      </c>
      <c r="AJ16" s="2">
        <f>'Debt Service to 2072 (MWRA)'!$H14*AJ$3 * 'Dashboard Helper'!$I$50</f>
        <v>5811155.5440013343</v>
      </c>
      <c r="AK16" s="2">
        <f>'Debt Service to 2072 (MWRA)'!$H14*AK$3 * 'Dashboard Helper'!$I$50</f>
        <v>2727699.6511650234</v>
      </c>
      <c r="AL16" s="2">
        <f>'Debt Service to 2072 (MWRA)'!$H14*AL$3 * 'Dashboard Helper'!$I$50</f>
        <v>2491505.8009411492</v>
      </c>
      <c r="AM16" s="2">
        <f>'Debt Service to 2072 (MWRA)'!$H14*AM$3 * 'Dashboard Helper'!$I$50</f>
        <v>1264249.8743151352</v>
      </c>
      <c r="AN16" s="2">
        <f>'Debt Service to 2072 (MWRA)'!$H14*AN$3 * 'Dashboard Helper'!$I$50</f>
        <v>5416098.2467767671</v>
      </c>
      <c r="AO16" s="2">
        <f>'Debt Service to 2072 (MWRA)'!$H14*AO$3 * 'Dashboard Helper'!$I$50</f>
        <v>1230969.6100300702</v>
      </c>
      <c r="AP16" s="2">
        <f>'Debt Service to 2072 (MWRA)'!$H14*AP$3 * 'Dashboard Helper'!$I$50</f>
        <v>1857269.3354052925</v>
      </c>
      <c r="AQ16" s="2">
        <f>'Debt Service to 2072 (MWRA)'!$H14*AQ$3 * 'Dashboard Helper'!$I$50</f>
        <v>1531700.5132047103</v>
      </c>
      <c r="AR16" s="2">
        <f>'Debt Service to 2072 (MWRA)'!$H14*AR$3 * 'Dashboard Helper'!$I$50</f>
        <v>4005146.0037399679</v>
      </c>
      <c r="AS16" s="2">
        <f t="shared" si="0"/>
        <v>207732325.48403561</v>
      </c>
    </row>
    <row r="17" spans="1:45" x14ac:dyDescent="0.25">
      <c r="A17" t="s">
        <v>77</v>
      </c>
      <c r="B17" s="2">
        <f>'Debt Service to 2072 (MWRA)'!$H15*B$3 * 'Dashboard Helper'!$I$50</f>
        <v>3853619.8677157462</v>
      </c>
      <c r="C17" s="2">
        <f>'Debt Service to 2072 (MWRA)'!$H15*C$3 * 'Dashboard Helper'!$I$50</f>
        <v>1186326.0661681946</v>
      </c>
      <c r="D17" s="2">
        <f>'Debt Service to 2072 (MWRA)'!$H15*D$3 * 'Dashboard Helper'!$I$50</f>
        <v>1571054.132534208</v>
      </c>
      <c r="E17" s="2">
        <f>'Debt Service to 2072 (MWRA)'!$H15*E$3 * 'Dashboard Helper'!$I$50</f>
        <v>2307986.7079587518</v>
      </c>
      <c r="F17" s="2">
        <f>'Debt Service to 2072 (MWRA)'!$H15*F$3 * 'Dashboard Helper'!$I$50</f>
        <v>62512479.628059253</v>
      </c>
      <c r="G17" s="2">
        <f>'Debt Service to 2072 (MWRA)'!$H15*G$3 * 'Dashboard Helper'!$I$50</f>
        <v>4384383.3610457713</v>
      </c>
      <c r="H17" s="2">
        <f>'Debt Service to 2072 (MWRA)'!$H15*H$3 * 'Dashboard Helper'!$I$50</f>
        <v>5798842.2423897693</v>
      </c>
      <c r="I17" s="2">
        <f>'Debt Service to 2072 (MWRA)'!$H15*I$3 * 'Dashboard Helper'!$I$50</f>
        <v>2520190.8285684478</v>
      </c>
      <c r="J17" s="2">
        <f>'Debt Service to 2072 (MWRA)'!$H15*J$3 * 'Dashboard Helper'!$I$50</f>
        <v>11753834.948102525</v>
      </c>
      <c r="K17" s="2">
        <f>'Debt Service to 2072 (MWRA)'!$H15*K$3 * 'Dashboard Helper'!$I$50</f>
        <v>2009050.5084716661</v>
      </c>
      <c r="L17" s="2">
        <f>'Debt Service to 2072 (MWRA)'!$H15*L$3 * 'Dashboard Helper'!$I$50</f>
        <v>3782705.0033931169</v>
      </c>
      <c r="M17" s="2">
        <f>'Debt Service to 2072 (MWRA)'!$H15*M$3 * 'Dashboard Helper'!$I$50</f>
        <v>2552846.2181632407</v>
      </c>
      <c r="N17" s="2">
        <f>'Debt Service to 2072 (MWRA)'!$H15*N$3 * 'Dashboard Helper'!$I$50</f>
        <v>4049024.2586893118</v>
      </c>
      <c r="O17" s="2">
        <f>'Debt Service to 2072 (MWRA)'!$H15*O$3 * 'Dashboard Helper'!$I$50</f>
        <v>5887058.5636090385</v>
      </c>
      <c r="P17" s="2">
        <f>'Debt Service to 2072 (MWRA)'!$H15*P$3 * 'Dashboard Helper'!$I$50</f>
        <v>866333.61926285177</v>
      </c>
      <c r="Q17" s="2">
        <f>'Debt Service to 2072 (MWRA)'!$H15*Q$3 * 'Dashboard Helper'!$I$50</f>
        <v>816539.95220169157</v>
      </c>
      <c r="R17" s="2">
        <f>'Debt Service to 2072 (MWRA)'!$H15*R$3 * 'Dashboard Helper'!$I$50</f>
        <v>3485109.5931094307</v>
      </c>
      <c r="S17" s="2">
        <f>'Debt Service to 2072 (MWRA)'!$H15*S$3 * 'Dashboard Helper'!$I$50</f>
        <v>5983337.2505311603</v>
      </c>
      <c r="T17" s="2">
        <f>'Debt Service to 2072 (MWRA)'!$H15*T$3 * 'Dashboard Helper'!$I$50</f>
        <v>5482774.894841779</v>
      </c>
      <c r="U17" s="2">
        <f>'Debt Service to 2072 (MWRA)'!$H15*U$3 * 'Dashboard Helper'!$I$50</f>
        <v>2907574.5499330927</v>
      </c>
      <c r="V17" s="2">
        <f>'Debt Service to 2072 (MWRA)'!$H15*V$3 * 'Dashboard Helper'!$I$50</f>
        <v>2539872.400639215</v>
      </c>
      <c r="W17" s="2">
        <f>'Debt Service to 2072 (MWRA)'!$H15*W$3 * 'Dashboard Helper'!$I$50</f>
        <v>2643796.3722564923</v>
      </c>
      <c r="X17" s="2">
        <f>'Debt Service to 2072 (MWRA)'!$H15*X$3 * 'Dashboard Helper'!$I$50</f>
        <v>2804975.0360731697</v>
      </c>
      <c r="Y17" s="2">
        <f>'Debt Service to 2072 (MWRA)'!$H15*Y$3 * 'Dashboard Helper'!$I$50</f>
        <v>9693690.3883084506</v>
      </c>
      <c r="Z17" s="2">
        <f>'Debt Service to 2072 (MWRA)'!$H15*Z$3 * 'Dashboard Helper'!$I$50</f>
        <v>3568835.9125132458</v>
      </c>
      <c r="AA17" s="2">
        <f>'Debt Service to 2072 (MWRA)'!$H15*AA$3 * 'Dashboard Helper'!$I$50</f>
        <v>9287659.1995250117</v>
      </c>
      <c r="AB17" s="2">
        <f>'Debt Service to 2072 (MWRA)'!$H15*AB$3 * 'Dashboard Helper'!$I$50</f>
        <v>2923887.7724346849</v>
      </c>
      <c r="AC17" s="2">
        <f>'Debt Service to 2072 (MWRA)'!$H15*AC$3 * 'Dashboard Helper'!$I$50</f>
        <v>2246956.7556160213</v>
      </c>
      <c r="AD17" s="2">
        <f>'Debt Service to 2072 (MWRA)'!$H15*AD$3 * 'Dashboard Helper'!$I$50</f>
        <v>4890287.1980100488</v>
      </c>
      <c r="AE17" s="2">
        <f>'Debt Service to 2072 (MWRA)'!$H15*AE$3 * 'Dashboard Helper'!$I$50</f>
        <v>7356378.5672130343</v>
      </c>
      <c r="AF17" s="2">
        <f>'Debt Service to 2072 (MWRA)'!$H15*AF$3 * 'Dashboard Helper'!$I$50</f>
        <v>2255159.5605773688</v>
      </c>
      <c r="AG17" s="2">
        <f>'Debt Service to 2072 (MWRA)'!$H15*AG$3 * 'Dashboard Helper'!$I$50</f>
        <v>2292559.3344233325</v>
      </c>
      <c r="AH17" s="2">
        <f>'Debt Service to 2072 (MWRA)'!$H15*AH$3 * 'Dashboard Helper'!$I$50</f>
        <v>2818934.9810387227</v>
      </c>
      <c r="AI17" s="2">
        <f>'Debt Service to 2072 (MWRA)'!$H15*AI$3 * 'Dashboard Helper'!$I$50</f>
        <v>1812792.0414365015</v>
      </c>
      <c r="AJ17" s="2">
        <f>'Debt Service to 2072 (MWRA)'!$H15*AJ$3 * 'Dashboard Helper'!$I$50</f>
        <v>6113902.894035073</v>
      </c>
      <c r="AK17" s="2">
        <f>'Debt Service to 2072 (MWRA)'!$H15*AK$3 * 'Dashboard Helper'!$I$50</f>
        <v>2869806.3001482217</v>
      </c>
      <c r="AL17" s="2">
        <f>'Debt Service to 2072 (MWRA)'!$H15*AL$3 * 'Dashboard Helper'!$I$50</f>
        <v>2621307.3134143883</v>
      </c>
      <c r="AM17" s="2">
        <f>'Debt Service to 2072 (MWRA)'!$H15*AM$3 * 'Dashboard Helper'!$I$50</f>
        <v>1330114.2787922262</v>
      </c>
      <c r="AN17" s="2">
        <f>'Debt Service to 2072 (MWRA)'!$H15*AN$3 * 'Dashboard Helper'!$I$50</f>
        <v>5698264.0534426486</v>
      </c>
      <c r="AO17" s="2">
        <f>'Debt Service to 2072 (MWRA)'!$H15*AO$3 * 'Dashboard Helper'!$I$50</f>
        <v>1295100.1920781392</v>
      </c>
      <c r="AP17" s="2">
        <f>'Debt Service to 2072 (MWRA)'!$H15*AP$3 * 'Dashboard Helper'!$I$50</f>
        <v>1954028.6400453653</v>
      </c>
      <c r="AQ17" s="2">
        <f>'Debt Service to 2072 (MWRA)'!$H15*AQ$3 * 'Dashboard Helper'!$I$50</f>
        <v>1611498.4583649845</v>
      </c>
      <c r="AR17" s="2">
        <f>'Debt Service to 2072 (MWRA)'!$H15*AR$3 * 'Dashboard Helper'!$I$50</f>
        <v>4213804.5622571576</v>
      </c>
      <c r="AS17" s="2">
        <f t="shared" si="0"/>
        <v>218554684.40739256</v>
      </c>
    </row>
    <row r="18" spans="1:45" x14ac:dyDescent="0.25">
      <c r="A18" t="s">
        <v>78</v>
      </c>
      <c r="B18" s="2">
        <f>'Debt Service to 2072 (MWRA)'!$H16*B$3 * 'Dashboard Helper'!$I$50</f>
        <v>4059040.4564445564</v>
      </c>
      <c r="C18" s="2">
        <f>'Debt Service to 2072 (MWRA)'!$H16*C$3 * 'Dashboard Helper'!$I$50</f>
        <v>1249564.2181660605</v>
      </c>
      <c r="D18" s="2">
        <f>'Debt Service to 2072 (MWRA)'!$H16*D$3 * 'Dashboard Helper'!$I$50</f>
        <v>1654800.5517214502</v>
      </c>
      <c r="E18" s="2">
        <f>'Debt Service to 2072 (MWRA)'!$H16*E$3 * 'Dashboard Helper'!$I$50</f>
        <v>2431015.9647619626</v>
      </c>
      <c r="F18" s="2">
        <f>'Debt Service to 2072 (MWRA)'!$H16*F$3 * 'Dashboard Helper'!$I$50</f>
        <v>65844762.21142301</v>
      </c>
      <c r="G18" s="2">
        <f>'Debt Service to 2072 (MWRA)'!$H16*G$3 * 'Dashboard Helper'!$I$50</f>
        <v>4618096.7635492422</v>
      </c>
      <c r="H18" s="2">
        <f>'Debt Service to 2072 (MWRA)'!$H16*H$3 * 'Dashboard Helper'!$I$50</f>
        <v>6107954.616798223</v>
      </c>
      <c r="I18" s="2">
        <f>'Debt Service to 2072 (MWRA)'!$H16*I$3 * 'Dashboard Helper'!$I$50</f>
        <v>2654531.8122369666</v>
      </c>
      <c r="J18" s="2">
        <f>'Debt Service to 2072 (MWRA)'!$H16*J$3 * 'Dashboard Helper'!$I$50</f>
        <v>12380383.434394114</v>
      </c>
      <c r="K18" s="2">
        <f>'Debt Service to 2072 (MWRA)'!$H16*K$3 * 'Dashboard Helper'!$I$50</f>
        <v>2116144.7088347124</v>
      </c>
      <c r="L18" s="2">
        <f>'Debt Service to 2072 (MWRA)'!$H16*L$3 * 'Dashboard Helper'!$I$50</f>
        <v>3984345.4130490464</v>
      </c>
      <c r="M18" s="2">
        <f>'Debt Service to 2072 (MWRA)'!$H16*M$3 * 'Dashboard Helper'!$I$50</f>
        <v>2688927.9260303057</v>
      </c>
      <c r="N18" s="2">
        <f>'Debt Service to 2072 (MWRA)'!$H16*N$3 * 'Dashboard Helper'!$I$50</f>
        <v>4264861.0499528516</v>
      </c>
      <c r="O18" s="2">
        <f>'Debt Service to 2072 (MWRA)'!$H16*O$3 * 'Dashboard Helper'!$I$50</f>
        <v>6200873.3864328535</v>
      </c>
      <c r="P18" s="2">
        <f>'Debt Service to 2072 (MWRA)'!$H16*P$3 * 'Dashboard Helper'!$I$50</f>
        <v>912514.2930743621</v>
      </c>
      <c r="Q18" s="2">
        <f>'Debt Service to 2072 (MWRA)'!$H16*Q$3 * 'Dashboard Helper'!$I$50</f>
        <v>860066.33089489979</v>
      </c>
      <c r="R18" s="2">
        <f>'Debt Service to 2072 (MWRA)'!$H16*R$3 * 'Dashboard Helper'!$I$50</f>
        <v>3670886.4182702699</v>
      </c>
      <c r="S18" s="2">
        <f>'Debt Service to 2072 (MWRA)'!$H16*S$3 * 'Dashboard Helper'!$I$50</f>
        <v>6302284.2932491256</v>
      </c>
      <c r="T18" s="2">
        <f>'Debt Service to 2072 (MWRA)'!$H16*T$3 * 'Dashboard Helper'!$I$50</f>
        <v>5775039.0219295258</v>
      </c>
      <c r="U18" s="2">
        <f>'Debt Service to 2072 (MWRA)'!$H16*U$3 * 'Dashboard Helper'!$I$50</f>
        <v>3062565.3628111156</v>
      </c>
      <c r="V18" s="2">
        <f>'Debt Service to 2072 (MWRA)'!$H16*V$3 * 'Dashboard Helper'!$I$50</f>
        <v>2675262.5277782031</v>
      </c>
      <c r="W18" s="2">
        <f>'Debt Service to 2072 (MWRA)'!$H16*W$3 * 'Dashboard Helper'!$I$50</f>
        <v>2784726.2578992969</v>
      </c>
      <c r="X18" s="2">
        <f>'Debt Service to 2072 (MWRA)'!$H16*X$3 * 'Dashboard Helper'!$I$50</f>
        <v>2954496.6918303869</v>
      </c>
      <c r="Y18" s="2">
        <f>'Debt Service to 2072 (MWRA)'!$H16*Y$3 * 'Dashboard Helper'!$I$50</f>
        <v>10210421.060994513</v>
      </c>
      <c r="Z18" s="2">
        <f>'Debt Service to 2072 (MWRA)'!$H16*Z$3 * 'Dashboard Helper'!$I$50</f>
        <v>3759075.8426025491</v>
      </c>
      <c r="AA18" s="2">
        <f>'Debt Service to 2072 (MWRA)'!$H16*AA$3 * 'Dashboard Helper'!$I$50</f>
        <v>9782746.0233870354</v>
      </c>
      <c r="AB18" s="2">
        <f>'Debt Service to 2072 (MWRA)'!$H16*AB$3 * 'Dashboard Helper'!$I$50</f>
        <v>3079748.1759535531</v>
      </c>
      <c r="AC18" s="2">
        <f>'Debt Service to 2072 (MWRA)'!$H16*AC$3 * 'Dashboard Helper'!$I$50</f>
        <v>2366732.7572537805</v>
      </c>
      <c r="AD18" s="2">
        <f>'Debt Service to 2072 (MWRA)'!$H16*AD$3 * 'Dashboard Helper'!$I$50</f>
        <v>5150968.2484904258</v>
      </c>
      <c r="AE18" s="2">
        <f>'Debt Service to 2072 (MWRA)'!$H16*AE$3 * 'Dashboard Helper'!$I$50</f>
        <v>7748516.7822063696</v>
      </c>
      <c r="AF18" s="2">
        <f>'Debt Service to 2072 (MWRA)'!$H16*AF$3 * 'Dashboard Helper'!$I$50</f>
        <v>2375372.819931828</v>
      </c>
      <c r="AG18" s="2">
        <f>'Debt Service to 2072 (MWRA)'!$H16*AG$3 * 'Dashboard Helper'!$I$50</f>
        <v>2414766.2215422019</v>
      </c>
      <c r="AH18" s="2">
        <f>'Debt Service to 2072 (MWRA)'!$H16*AH$3 * 'Dashboard Helper'!$I$50</f>
        <v>2969200.7839126475</v>
      </c>
      <c r="AI18" s="2">
        <f>'Debt Service to 2072 (MWRA)'!$H16*AI$3 * 'Dashboard Helper'!$I$50</f>
        <v>1909424.5119908743</v>
      </c>
      <c r="AJ18" s="2">
        <f>'Debt Service to 2072 (MWRA)'!$H16*AJ$3 * 'Dashboard Helper'!$I$50</f>
        <v>6439809.8529557297</v>
      </c>
      <c r="AK18" s="2">
        <f>'Debt Service to 2072 (MWRA)'!$H16*AK$3 * 'Dashboard Helper'!$I$50</f>
        <v>3022783.8433285607</v>
      </c>
      <c r="AL18" s="2">
        <f>'Debt Service to 2072 (MWRA)'!$H16*AL$3 * 'Dashboard Helper'!$I$50</f>
        <v>2761038.4000407145</v>
      </c>
      <c r="AM18" s="2">
        <f>'Debt Service to 2072 (MWRA)'!$H16*AM$3 * 'Dashboard Helper'!$I$50</f>
        <v>1401017.1876429783</v>
      </c>
      <c r="AN18" s="2">
        <f>'Debt Service to 2072 (MWRA)'!$H16*AN$3 * 'Dashboard Helper'!$I$50</f>
        <v>6002015.0192285525</v>
      </c>
      <c r="AO18" s="2">
        <f>'Debt Service to 2072 (MWRA)'!$H16*AO$3 * 'Dashboard Helper'!$I$50</f>
        <v>1364136.6443105654</v>
      </c>
      <c r="AP18" s="2">
        <f>'Debt Service to 2072 (MWRA)'!$H16*AP$3 * 'Dashboard Helper'!$I$50</f>
        <v>2058189.8514284194</v>
      </c>
      <c r="AQ18" s="2">
        <f>'Debt Service to 2072 (MWRA)'!$H16*AQ$3 * 'Dashboard Helper'!$I$50</f>
        <v>1697400.7978318839</v>
      </c>
      <c r="AR18" s="2">
        <f>'Debt Service to 2072 (MWRA)'!$H16*AR$3 * 'Dashboard Helper'!$I$50</f>
        <v>4438425.1122026043</v>
      </c>
      <c r="AS18" s="2">
        <f t="shared" si="0"/>
        <v>230204933.64876837</v>
      </c>
    </row>
    <row r="19" spans="1:45" x14ac:dyDescent="0.25">
      <c r="A19" t="s">
        <v>79</v>
      </c>
      <c r="B19" s="2">
        <f>'Debt Service to 2072 (MWRA)'!$H17*B$3 * 'Dashboard Helper'!$I$50</f>
        <v>4066818.8921742472</v>
      </c>
      <c r="C19" s="2">
        <f>'Debt Service to 2072 (MWRA)'!$H17*C$3 * 'Dashboard Helper'!$I$50</f>
        <v>1251958.7877855117</v>
      </c>
      <c r="D19" s="2">
        <f>'Debt Service to 2072 (MWRA)'!$H17*D$3 * 'Dashboard Helper'!$I$50</f>
        <v>1657971.6853613192</v>
      </c>
      <c r="E19" s="2">
        <f>'Debt Service to 2072 (MWRA)'!$H17*E$3 * 'Dashboard Helper'!$I$50</f>
        <v>2435674.5784522323</v>
      </c>
      <c r="F19" s="2">
        <f>'Debt Service to 2072 (MWRA)'!$H17*F$3 * 'Dashboard Helper'!$I$50</f>
        <v>65970942.094696924</v>
      </c>
      <c r="G19" s="2">
        <f>'Debt Service to 2072 (MWRA)'!$H17*G$3 * 'Dashboard Helper'!$I$50</f>
        <v>4626946.5321717076</v>
      </c>
      <c r="H19" s="2">
        <f>'Debt Service to 2072 (MWRA)'!$H17*H$3 * 'Dashboard Helper'!$I$50</f>
        <v>6119659.4354459886</v>
      </c>
      <c r="I19" s="2">
        <f>'Debt Service to 2072 (MWRA)'!$H17*I$3 * 'Dashboard Helper'!$I$50</f>
        <v>2659618.7546598045</v>
      </c>
      <c r="J19" s="2">
        <f>'Debt Service to 2072 (MWRA)'!$H17*J$3 * 'Dashboard Helper'!$I$50</f>
        <v>12404108.257510982</v>
      </c>
      <c r="K19" s="2">
        <f>'Debt Service to 2072 (MWRA)'!$H17*K$3 * 'Dashboard Helper'!$I$50</f>
        <v>2120199.9272512379</v>
      </c>
      <c r="L19" s="2">
        <f>'Debt Service to 2072 (MWRA)'!$H17*L$3 * 'Dashboard Helper'!$I$50</f>
        <v>3991980.7088912153</v>
      </c>
      <c r="M19" s="2">
        <f>'Debt Service to 2072 (MWRA)'!$H17*M$3 * 'Dashboard Helper'!$I$50</f>
        <v>2694080.7825437677</v>
      </c>
      <c r="N19" s="2">
        <f>'Debt Service to 2072 (MWRA)'!$H17*N$3 * 'Dashboard Helper'!$I$50</f>
        <v>4273033.9045792324</v>
      </c>
      <c r="O19" s="2">
        <f>'Debt Service to 2072 (MWRA)'!$H17*O$3 * 'Dashboard Helper'!$I$50</f>
        <v>6212756.2675279994</v>
      </c>
      <c r="P19" s="2">
        <f>'Debt Service to 2072 (MWRA)'!$H17*P$3 * 'Dashboard Helper'!$I$50</f>
        <v>914262.96590905462</v>
      </c>
      <c r="Q19" s="2">
        <f>'Debt Service to 2072 (MWRA)'!$H17*Q$3 * 'Dashboard Helper'!$I$50</f>
        <v>861714.49645272642</v>
      </c>
      <c r="R19" s="2">
        <f>'Debt Service to 2072 (MWRA)'!$H17*R$3 * 'Dashboard Helper'!$I$50</f>
        <v>3677921.0251883096</v>
      </c>
      <c r="S19" s="2">
        <f>'Debt Service to 2072 (MWRA)'!$H17*S$3 * 'Dashboard Helper'!$I$50</f>
        <v>6314361.5104760295</v>
      </c>
      <c r="T19" s="2">
        <f>'Debt Service to 2072 (MWRA)'!$H17*T$3 * 'Dashboard Helper'!$I$50</f>
        <v>5786105.8665078338</v>
      </c>
      <c r="U19" s="2">
        <f>'Debt Service to 2072 (MWRA)'!$H17*U$3 * 'Dashboard Helper'!$I$50</f>
        <v>3068434.2296278477</v>
      </c>
      <c r="V19" s="2">
        <f>'Debt Service to 2072 (MWRA)'!$H17*V$3 * 'Dashboard Helper'!$I$50</f>
        <v>2680389.1969641019</v>
      </c>
      <c r="W19" s="2">
        <f>'Debt Service to 2072 (MWRA)'!$H17*W$3 * 'Dashboard Helper'!$I$50</f>
        <v>2790062.6950337091</v>
      </c>
      <c r="X19" s="2">
        <f>'Debt Service to 2072 (MWRA)'!$H17*X$3 * 'Dashboard Helper'!$I$50</f>
        <v>2960158.4640836045</v>
      </c>
      <c r="Y19" s="2">
        <f>'Debt Service to 2072 (MWRA)'!$H17*Y$3 * 'Dashboard Helper'!$I$50</f>
        <v>10229987.533624746</v>
      </c>
      <c r="Z19" s="2">
        <f>'Debt Service to 2072 (MWRA)'!$H17*Z$3 * 'Dashboard Helper'!$I$50</f>
        <v>3766279.4490111251</v>
      </c>
      <c r="AA19" s="2">
        <f>'Debt Service to 2072 (MWRA)'!$H17*AA$3 * 'Dashboard Helper'!$I$50</f>
        <v>9801492.9321747962</v>
      </c>
      <c r="AB19" s="2">
        <f>'Debt Service to 2072 (MWRA)'!$H17*AB$3 * 'Dashboard Helper'!$I$50</f>
        <v>3085649.9706036285</v>
      </c>
      <c r="AC19" s="2">
        <f>'Debt Service to 2072 (MWRA)'!$H17*AC$3 * 'Dashboard Helper'!$I$50</f>
        <v>2371268.1835051798</v>
      </c>
      <c r="AD19" s="2">
        <f>'Debt Service to 2072 (MWRA)'!$H17*AD$3 * 'Dashboard Helper'!$I$50</f>
        <v>5160839.171408413</v>
      </c>
      <c r="AE19" s="2">
        <f>'Debt Service to 2072 (MWRA)'!$H17*AE$3 * 'Dashboard Helper'!$I$50</f>
        <v>7763365.4491357971</v>
      </c>
      <c r="AF19" s="2">
        <f>'Debt Service to 2072 (MWRA)'!$H17*AF$3 * 'Dashboard Helper'!$I$50</f>
        <v>2379924.8033407535</v>
      </c>
      <c r="AG19" s="2">
        <f>'Debt Service to 2072 (MWRA)'!$H17*AG$3 * 'Dashboard Helper'!$I$50</f>
        <v>2419393.6954632048</v>
      </c>
      <c r="AH19" s="2">
        <f>'Debt Service to 2072 (MWRA)'!$H17*AH$3 * 'Dashboard Helper'!$I$50</f>
        <v>2974890.7339671096</v>
      </c>
      <c r="AI19" s="2">
        <f>'Debt Service to 2072 (MWRA)'!$H17*AI$3 * 'Dashboard Helper'!$I$50</f>
        <v>1913083.5875794499</v>
      </c>
      <c r="AJ19" s="2">
        <f>'Debt Service to 2072 (MWRA)'!$H17*AJ$3 * 'Dashboard Helper'!$I$50</f>
        <v>6452150.6136823473</v>
      </c>
      <c r="AK19" s="2">
        <f>'Debt Service to 2072 (MWRA)'!$H17*AK$3 * 'Dashboard Helper'!$I$50</f>
        <v>3028576.4758737097</v>
      </c>
      <c r="AL19" s="2">
        <f>'Debt Service to 2072 (MWRA)'!$H17*AL$3 * 'Dashboard Helper'!$I$50</f>
        <v>2766329.4435699368</v>
      </c>
      <c r="AM19" s="2">
        <f>'Debt Service to 2072 (MWRA)'!$H17*AM$3 * 'Dashboard Helper'!$I$50</f>
        <v>1403701.990188607</v>
      </c>
      <c r="AN19" s="2">
        <f>'Debt Service to 2072 (MWRA)'!$H17*AN$3 * 'Dashboard Helper'!$I$50</f>
        <v>6013516.8233067999</v>
      </c>
      <c r="AO19" s="2">
        <f>'Debt Service to 2072 (MWRA)'!$H17*AO$3 * 'Dashboard Helper'!$I$50</f>
        <v>1366750.7717941776</v>
      </c>
      <c r="AP19" s="2">
        <f>'Debt Service to 2072 (MWRA)'!$H17*AP$3 * 'Dashboard Helper'!$I$50</f>
        <v>2062134.0095738301</v>
      </c>
      <c r="AQ19" s="2">
        <f>'Debt Service to 2072 (MWRA)'!$H17*AQ$3 * 'Dashboard Helper'!$I$50</f>
        <v>1700653.5673361882</v>
      </c>
      <c r="AR19" s="2">
        <f>'Debt Service to 2072 (MWRA)'!$H17*AR$3 * 'Dashboard Helper'!$I$50</f>
        <v>4446930.5717679309</v>
      </c>
      <c r="AS19" s="2">
        <f t="shared" si="0"/>
        <v>230646080.8362031</v>
      </c>
    </row>
    <row r="20" spans="1:45" x14ac:dyDescent="0.25">
      <c r="A20" t="s">
        <v>80</v>
      </c>
      <c r="B20" s="2">
        <f>'Debt Service to 2072 (MWRA)'!$H18*B$3 * 'Dashboard Helper'!$I$50</f>
        <v>4086932.6785658123</v>
      </c>
      <c r="C20" s="2">
        <f>'Debt Service to 2072 (MWRA)'!$H18*C$3 * 'Dashboard Helper'!$I$50</f>
        <v>1258150.7605033077</v>
      </c>
      <c r="D20" s="2">
        <f>'Debt Service to 2072 (MWRA)'!$H18*D$3 * 'Dashboard Helper'!$I$50</f>
        <v>1666171.7280007377</v>
      </c>
      <c r="E20" s="2">
        <f>'Debt Service to 2072 (MWRA)'!$H18*E$3 * 'Dashboard Helper'!$I$50</f>
        <v>2447721.0057678493</v>
      </c>
      <c r="F20" s="2">
        <f>'Debt Service to 2072 (MWRA)'!$H18*F$3 * 'Dashboard Helper'!$I$50</f>
        <v>66297223.021515779</v>
      </c>
      <c r="G20" s="2">
        <f>'Debt Service to 2072 (MWRA)'!$H18*G$3 * 'Dashboard Helper'!$I$50</f>
        <v>4649830.6134796757</v>
      </c>
      <c r="H20" s="2">
        <f>'Debt Service to 2072 (MWRA)'!$H18*H$3 * 'Dashboard Helper'!$I$50</f>
        <v>6149926.2178961607</v>
      </c>
      <c r="I20" s="2">
        <f>'Debt Service to 2072 (MWRA)'!$H18*I$3 * 'Dashboard Helper'!$I$50</f>
        <v>2672772.7713329261</v>
      </c>
      <c r="J20" s="2">
        <f>'Debt Service to 2072 (MWRA)'!$H18*J$3 * 'Dashboard Helper'!$I$50</f>
        <v>12465456.842359331</v>
      </c>
      <c r="K20" s="2">
        <f>'Debt Service to 2072 (MWRA)'!$H18*K$3 * 'Dashboard Helper'!$I$50</f>
        <v>2130686.0712312916</v>
      </c>
      <c r="L20" s="2">
        <f>'Debt Service to 2072 (MWRA)'!$H18*L$3 * 'Dashboard Helper'!$I$50</f>
        <v>4011724.3585069869</v>
      </c>
      <c r="M20" s="2">
        <f>'Debt Service to 2072 (MWRA)'!$H18*M$3 * 'Dashboard Helper'!$I$50</f>
        <v>2707405.2424763157</v>
      </c>
      <c r="N20" s="2">
        <f>'Debt Service to 2072 (MWRA)'!$H18*N$3 * 'Dashboard Helper'!$I$50</f>
        <v>4294167.5949351043</v>
      </c>
      <c r="O20" s="2">
        <f>'Debt Service to 2072 (MWRA)'!$H18*O$3 * 'Dashboard Helper'!$I$50</f>
        <v>6243483.4908888377</v>
      </c>
      <c r="P20" s="2">
        <f>'Debt Service to 2072 (MWRA)'!$H18*P$3 * 'Dashboard Helper'!$I$50</f>
        <v>918784.75320511544</v>
      </c>
      <c r="Q20" s="2">
        <f>'Debt Service to 2072 (MWRA)'!$H18*Q$3 * 'Dashboard Helper'!$I$50</f>
        <v>865976.38806179643</v>
      </c>
      <c r="R20" s="2">
        <f>'Debt Service to 2072 (MWRA)'!$H18*R$3 * 'Dashboard Helper'!$I$50</f>
        <v>3696111.3896542653</v>
      </c>
      <c r="S20" s="2">
        <f>'Debt Service to 2072 (MWRA)'!$H18*S$3 * 'Dashboard Helper'!$I$50</f>
        <v>6345591.255883486</v>
      </c>
      <c r="T20" s="2">
        <f>'Debt Service to 2072 (MWRA)'!$H18*T$3 * 'Dashboard Helper'!$I$50</f>
        <v>5814722.9504064722</v>
      </c>
      <c r="U20" s="2">
        <f>'Debt Service to 2072 (MWRA)'!$H18*U$3 * 'Dashboard Helper'!$I$50</f>
        <v>3083610.1772880852</v>
      </c>
      <c r="V20" s="2">
        <f>'Debt Service to 2072 (MWRA)'!$H18*V$3 * 'Dashboard Helper'!$I$50</f>
        <v>2693645.9406705252</v>
      </c>
      <c r="W20" s="2">
        <f>'Debt Service to 2072 (MWRA)'!$H18*W$3 * 'Dashboard Helper'!$I$50</f>
        <v>2803861.8649881347</v>
      </c>
      <c r="X20" s="2">
        <f>'Debt Service to 2072 (MWRA)'!$H18*X$3 * 'Dashboard Helper'!$I$50</f>
        <v>2974798.8984403773</v>
      </c>
      <c r="Y20" s="2">
        <f>'Debt Service to 2072 (MWRA)'!$H18*Y$3 * 'Dashboard Helper'!$I$50</f>
        <v>10280583.291511986</v>
      </c>
      <c r="Z20" s="2">
        <f>'Debt Service to 2072 (MWRA)'!$H18*Z$3 * 'Dashboard Helper'!$I$50</f>
        <v>3784906.8190359189</v>
      </c>
      <c r="AA20" s="2">
        <f>'Debt Service to 2072 (MWRA)'!$H18*AA$3 * 'Dashboard Helper'!$I$50</f>
        <v>9849969.4295018762</v>
      </c>
      <c r="AB20" s="2">
        <f>'Debt Service to 2072 (MWRA)'!$H18*AB$3 * 'Dashboard Helper'!$I$50</f>
        <v>3100911.0643561166</v>
      </c>
      <c r="AC20" s="2">
        <f>'Debt Service to 2072 (MWRA)'!$H18*AC$3 * 'Dashboard Helper'!$I$50</f>
        <v>2382996.0678749308</v>
      </c>
      <c r="AD20" s="2">
        <f>'Debt Service to 2072 (MWRA)'!$H18*AD$3 * 'Dashboard Helper'!$I$50</f>
        <v>5186363.7938337391</v>
      </c>
      <c r="AE20" s="2">
        <f>'Debt Service to 2072 (MWRA)'!$H18*AE$3 * 'Dashboard Helper'!$I$50</f>
        <v>7801761.7186682457</v>
      </c>
      <c r="AF20" s="2">
        <f>'Debt Service to 2072 (MWRA)'!$H18*AF$3 * 'Dashboard Helper'!$I$50</f>
        <v>2391695.5018625138</v>
      </c>
      <c r="AG20" s="2">
        <f>'Debt Service to 2072 (MWRA)'!$H18*AG$3 * 'Dashboard Helper'!$I$50</f>
        <v>2431359.6003332962</v>
      </c>
      <c r="AH20" s="2">
        <f>'Debt Service to 2072 (MWRA)'!$H18*AH$3 * 'Dashboard Helper'!$I$50</f>
        <v>2989604.0315954853</v>
      </c>
      <c r="AI20" s="2">
        <f>'Debt Service to 2072 (MWRA)'!$H18*AI$3 * 'Dashboard Helper'!$I$50</f>
        <v>1922545.3697856425</v>
      </c>
      <c r="AJ20" s="2">
        <f>'Debt Service to 2072 (MWRA)'!$H18*AJ$3 * 'Dashboard Helper'!$I$50</f>
        <v>6484061.8402824653</v>
      </c>
      <c r="AK20" s="2">
        <f>'Debt Service to 2072 (MWRA)'!$H18*AK$3 * 'Dashboard Helper'!$I$50</f>
        <v>3043555.293942905</v>
      </c>
      <c r="AL20" s="2">
        <f>'Debt Service to 2072 (MWRA)'!$H18*AL$3 * 'Dashboard Helper'!$I$50</f>
        <v>2780011.232946821</v>
      </c>
      <c r="AM20" s="2">
        <f>'Debt Service to 2072 (MWRA)'!$H18*AM$3 * 'Dashboard Helper'!$I$50</f>
        <v>1410644.4586723642</v>
      </c>
      <c r="AN20" s="2">
        <f>'Debt Service to 2072 (MWRA)'!$H18*AN$3 * 'Dashboard Helper'!$I$50</f>
        <v>6043258.6426631585</v>
      </c>
      <c r="AO20" s="2">
        <f>'Debt Service to 2072 (MWRA)'!$H18*AO$3 * 'Dashboard Helper'!$I$50</f>
        <v>1373510.4859106028</v>
      </c>
      <c r="AP20" s="2">
        <f>'Debt Service to 2072 (MWRA)'!$H18*AP$3 * 'Dashboard Helper'!$I$50</f>
        <v>2072332.9695174764</v>
      </c>
      <c r="AQ20" s="2">
        <f>'Debt Service to 2072 (MWRA)'!$H18*AQ$3 * 'Dashboard Helper'!$I$50</f>
        <v>1709064.7072188312</v>
      </c>
      <c r="AR20" s="2">
        <f>'Debt Service to 2072 (MWRA)'!$H18*AR$3 * 'Dashboard Helper'!$I$50</f>
        <v>4468924.3251142567</v>
      </c>
      <c r="AS20" s="2">
        <f t="shared" si="0"/>
        <v>231786816.66068703</v>
      </c>
    </row>
    <row r="21" spans="1:45" x14ac:dyDescent="0.25">
      <c r="A21" t="s">
        <v>81</v>
      </c>
      <c r="B21" s="2">
        <f>'Debt Service to 2072 (MWRA)'!$H19*B$3 * 'Dashboard Helper'!$I$50</f>
        <v>4074126.1554873637</v>
      </c>
      <c r="C21" s="2">
        <f>'Debt Service to 2072 (MWRA)'!$H19*C$3 * 'Dashboard Helper'!$I$50</f>
        <v>1254208.3082982455</v>
      </c>
      <c r="D21" s="2">
        <f>'Debt Service to 2072 (MWRA)'!$H19*D$3 * 'Dashboard Helper'!$I$50</f>
        <v>1660950.7301606687</v>
      </c>
      <c r="E21" s="2">
        <f>'Debt Service to 2072 (MWRA)'!$H19*E$3 * 'Dashboard Helper'!$I$50</f>
        <v>2440051.0004079938</v>
      </c>
      <c r="F21" s="2">
        <f>'Debt Service to 2072 (MWRA)'!$H19*F$3 * 'Dashboard Helper'!$I$50</f>
        <v>66089478.734188788</v>
      </c>
      <c r="G21" s="2">
        <f>'Debt Service to 2072 (MWRA)'!$H19*G$3 * 'Dashboard Helper'!$I$50</f>
        <v>4635260.233259148</v>
      </c>
      <c r="H21" s="2">
        <f>'Debt Service to 2072 (MWRA)'!$H19*H$3 * 'Dashboard Helper'!$I$50</f>
        <v>6130655.2442260301</v>
      </c>
      <c r="I21" s="2">
        <f>'Debt Service to 2072 (MWRA)'!$H19*I$3 * 'Dashboard Helper'!$I$50</f>
        <v>2664397.5596836037</v>
      </c>
      <c r="J21" s="2">
        <f>'Debt Service to 2072 (MWRA)'!$H19*J$3 * 'Dashboard Helper'!$I$50</f>
        <v>12426395.968767675</v>
      </c>
      <c r="K21" s="2">
        <f>'Debt Service to 2072 (MWRA)'!$H19*K$3 * 'Dashboard Helper'!$I$50</f>
        <v>2124009.5041110995</v>
      </c>
      <c r="L21" s="2">
        <f>'Debt Service to 2072 (MWRA)'!$H19*L$3 * 'Dashboard Helper'!$I$50</f>
        <v>3999153.5028990544</v>
      </c>
      <c r="M21" s="2">
        <f>'Debt Service to 2072 (MWRA)'!$H19*M$3 * 'Dashboard Helper'!$I$50</f>
        <v>2698921.5089657726</v>
      </c>
      <c r="N21" s="2">
        <f>'Debt Service to 2072 (MWRA)'!$H19*N$3 * 'Dashboard Helper'!$I$50</f>
        <v>4280711.695185232</v>
      </c>
      <c r="O21" s="2">
        <f>'Debt Service to 2072 (MWRA)'!$H19*O$3 * 'Dashboard Helper'!$I$50</f>
        <v>6223919.3527675234</v>
      </c>
      <c r="P21" s="2">
        <f>'Debt Service to 2072 (MWRA)'!$H19*P$3 * 'Dashboard Helper'!$I$50</f>
        <v>915905.7143093301</v>
      </c>
      <c r="Q21" s="2">
        <f>'Debt Service to 2072 (MWRA)'!$H19*Q$3 * 'Dashboard Helper'!$I$50</f>
        <v>863262.82572266937</v>
      </c>
      <c r="R21" s="2">
        <f>'Debt Service to 2072 (MWRA)'!$H19*R$3 * 'Dashboard Helper'!$I$50</f>
        <v>3684529.5165149379</v>
      </c>
      <c r="S21" s="2">
        <f>'Debt Service to 2072 (MWRA)'!$H19*S$3 * 'Dashboard Helper'!$I$50</f>
        <v>6325707.1600942239</v>
      </c>
      <c r="T21" s="2">
        <f>'Debt Service to 2072 (MWRA)'!$H19*T$3 * 'Dashboard Helper'!$I$50</f>
        <v>5796502.3459786801</v>
      </c>
      <c r="U21" s="2">
        <f>'Debt Service to 2072 (MWRA)'!$H19*U$3 * 'Dashboard Helper'!$I$50</f>
        <v>3073947.5946114766</v>
      </c>
      <c r="V21" s="2">
        <f>'Debt Service to 2072 (MWRA)'!$H19*V$3 * 'Dashboard Helper'!$I$50</f>
        <v>2685205.3223346071</v>
      </c>
      <c r="W21" s="2">
        <f>'Debt Service to 2072 (MWRA)'!$H19*W$3 * 'Dashboard Helper'!$I$50</f>
        <v>2795075.8818298923</v>
      </c>
      <c r="X21" s="2">
        <f>'Debt Service to 2072 (MWRA)'!$H19*X$3 * 'Dashboard Helper'!$I$50</f>
        <v>2965477.2790884315</v>
      </c>
      <c r="Y21" s="2">
        <f>'Debt Service to 2072 (MWRA)'!$H19*Y$3 * 'Dashboard Helper'!$I$50</f>
        <v>10248368.783092713</v>
      </c>
      <c r="Z21" s="2">
        <f>'Debt Service to 2072 (MWRA)'!$H19*Z$3 * 'Dashboard Helper'!$I$50</f>
        <v>3773046.7028216319</v>
      </c>
      <c r="AA21" s="2">
        <f>'Debt Service to 2072 (MWRA)'!$H19*AA$3 * 'Dashboard Helper'!$I$50</f>
        <v>9819104.26221334</v>
      </c>
      <c r="AB21" s="2">
        <f>'Debt Service to 2072 (MWRA)'!$H19*AB$3 * 'Dashboard Helper'!$I$50</f>
        <v>3091194.2688438823</v>
      </c>
      <c r="AC21" s="2">
        <f>'Debt Service to 2072 (MWRA)'!$H19*AC$3 * 'Dashboard Helper'!$I$50</f>
        <v>2375528.8800009675</v>
      </c>
      <c r="AD21" s="2">
        <f>'Debt Service to 2072 (MWRA)'!$H19*AD$3 * 'Dashboard Helper'!$I$50</f>
        <v>5170112.171200634</v>
      </c>
      <c r="AE21" s="2">
        <f>'Debt Service to 2072 (MWRA)'!$H19*AE$3 * 'Dashboard Helper'!$I$50</f>
        <v>7777314.670145357</v>
      </c>
      <c r="AF21" s="2">
        <f>'Debt Service to 2072 (MWRA)'!$H19*AF$3 * 'Dashboard Helper'!$I$50</f>
        <v>2384201.0540577192</v>
      </c>
      <c r="AG21" s="2">
        <f>'Debt Service to 2072 (MWRA)'!$H19*AG$3 * 'Dashboard Helper'!$I$50</f>
        <v>2423740.8639158905</v>
      </c>
      <c r="AH21" s="2">
        <f>'Debt Service to 2072 (MWRA)'!$H19*AH$3 * 'Dashboard Helper'!$I$50</f>
        <v>2980236.0199257936</v>
      </c>
      <c r="AI21" s="2">
        <f>'Debt Service to 2072 (MWRA)'!$H19*AI$3 * 'Dashboard Helper'!$I$50</f>
        <v>1916521.0176409034</v>
      </c>
      <c r="AJ21" s="2">
        <f>'Debt Service to 2072 (MWRA)'!$H19*AJ$3 * 'Dashboard Helper'!$I$50</f>
        <v>6463743.8428671509</v>
      </c>
      <c r="AK21" s="2">
        <f>'Debt Service to 2072 (MWRA)'!$H19*AK$3 * 'Dashboard Helper'!$I$50</f>
        <v>3034018.2244147393</v>
      </c>
      <c r="AL21" s="2">
        <f>'Debt Service to 2072 (MWRA)'!$H19*AL$3 * 'Dashboard Helper'!$I$50</f>
        <v>2771299.9864416379</v>
      </c>
      <c r="AM21" s="2">
        <f>'Debt Service to 2072 (MWRA)'!$H19*AM$3 * 'Dashboard Helper'!$I$50</f>
        <v>1406224.1630041196</v>
      </c>
      <c r="AN21" s="2">
        <f>'Debt Service to 2072 (MWRA)'!$H19*AN$3 * 'Dashboard Helper'!$I$50</f>
        <v>6024321.9149597175</v>
      </c>
      <c r="AO21" s="2">
        <f>'Debt Service to 2072 (MWRA)'!$H19*AO$3 * 'Dashboard Helper'!$I$50</f>
        <v>1369206.550632061</v>
      </c>
      <c r="AP21" s="2">
        <f>'Debt Service to 2072 (MWRA)'!$H19*AP$3 * 'Dashboard Helper'!$I$50</f>
        <v>2065839.2535481527</v>
      </c>
      <c r="AQ21" s="2">
        <f>'Debt Service to 2072 (MWRA)'!$H19*AQ$3 * 'Dashboard Helper'!$I$50</f>
        <v>1703709.3029738953</v>
      </c>
      <c r="AR21" s="2">
        <f>'Debt Service to 2072 (MWRA)'!$H19*AR$3 * 'Dashboard Helper'!$I$50</f>
        <v>4454920.8200392732</v>
      </c>
      <c r="AS21" s="2">
        <f t="shared" si="0"/>
        <v>231060505.89163208</v>
      </c>
    </row>
    <row r="22" spans="1:45" x14ac:dyDescent="0.25">
      <c r="A22" t="s">
        <v>82</v>
      </c>
      <c r="B22" s="2">
        <f>'Debt Service to 2072 (MWRA)'!$H20*B$3 * 'Dashboard Helper'!$I$50</f>
        <v>4073026.2633364471</v>
      </c>
      <c r="C22" s="2">
        <f>'Debt Service to 2072 (MWRA)'!$H20*C$3 * 'Dashboard Helper'!$I$50</f>
        <v>1253869.7095849842</v>
      </c>
      <c r="D22" s="2">
        <f>'Debt Service to 2072 (MWRA)'!$H20*D$3 * 'Dashboard Helper'!$I$50</f>
        <v>1660502.3231645566</v>
      </c>
      <c r="E22" s="2">
        <f>'Debt Service to 2072 (MWRA)'!$H20*E$3 * 'Dashboard Helper'!$I$50</f>
        <v>2439392.259652121</v>
      </c>
      <c r="F22" s="2">
        <f>'Debt Service to 2072 (MWRA)'!$H20*F$3 * 'Dashboard Helper'!$I$50</f>
        <v>66071636.552542046</v>
      </c>
      <c r="G22" s="2">
        <f>'Debt Service to 2072 (MWRA)'!$H20*G$3 * 'Dashboard Helper'!$I$50</f>
        <v>4634008.8516981835</v>
      </c>
      <c r="H22" s="2">
        <f>'Debt Service to 2072 (MWRA)'!$H20*H$3 * 'Dashboard Helper'!$I$50</f>
        <v>6129000.1507591726</v>
      </c>
      <c r="I22" s="2">
        <f>'Debt Service to 2072 (MWRA)'!$H20*I$3 * 'Dashboard Helper'!$I$50</f>
        <v>2663678.2520699031</v>
      </c>
      <c r="J22" s="2">
        <f>'Debt Service to 2072 (MWRA)'!$H20*J$3 * 'Dashboard Helper'!$I$50</f>
        <v>12423041.213694165</v>
      </c>
      <c r="K22" s="2">
        <f>'Debt Service to 2072 (MWRA)'!$H20*K$3 * 'Dashboard Helper'!$I$50</f>
        <v>2123436.085102241</v>
      </c>
      <c r="L22" s="2">
        <f>'Debt Service to 2072 (MWRA)'!$H20*L$3 * 'Dashboard Helper'!$I$50</f>
        <v>3998073.8511209111</v>
      </c>
      <c r="M22" s="2">
        <f>'Debt Service to 2072 (MWRA)'!$H20*M$3 * 'Dashboard Helper'!$I$50</f>
        <v>2698192.8809188344</v>
      </c>
      <c r="N22" s="2">
        <f>'Debt Service to 2072 (MWRA)'!$H20*N$3 * 'Dashboard Helper'!$I$50</f>
        <v>4279556.0311203059</v>
      </c>
      <c r="O22" s="2">
        <f>'Debt Service to 2072 (MWRA)'!$H20*O$3 * 'Dashboard Helper'!$I$50</f>
        <v>6222239.0807821238</v>
      </c>
      <c r="P22" s="2">
        <f>'Debt Service to 2072 (MWRA)'!$H20*P$3 * 'Dashboard Helper'!$I$50</f>
        <v>915658.44717333524</v>
      </c>
      <c r="Q22" s="2">
        <f>'Debt Service to 2072 (MWRA)'!$H20*Q$3 * 'Dashboard Helper'!$I$50</f>
        <v>863029.77059134701</v>
      </c>
      <c r="R22" s="2">
        <f>'Debt Service to 2072 (MWRA)'!$H20*R$3 * 'Dashboard Helper'!$I$50</f>
        <v>3683534.8037985484</v>
      </c>
      <c r="S22" s="2">
        <f>'Debt Service to 2072 (MWRA)'!$H20*S$3 * 'Dashboard Helper'!$I$50</f>
        <v>6323999.4084466668</v>
      </c>
      <c r="T22" s="2">
        <f>'Debt Service to 2072 (MWRA)'!$H20*T$3 * 'Dashboard Helper'!$I$50</f>
        <v>5794937.4637954114</v>
      </c>
      <c r="U22" s="2">
        <f>'Debt Service to 2072 (MWRA)'!$H20*U$3 * 'Dashboard Helper'!$I$50</f>
        <v>3073117.7207434103</v>
      </c>
      <c r="V22" s="2">
        <f>'Debt Service to 2072 (MWRA)'!$H20*V$3 * 'Dashboard Helper'!$I$50</f>
        <v>2684480.3972476269</v>
      </c>
      <c r="W22" s="2">
        <f>'Debt Service to 2072 (MWRA)'!$H20*W$3 * 'Dashboard Helper'!$I$50</f>
        <v>2794321.2949795313</v>
      </c>
      <c r="X22" s="2">
        <f>'Debt Service to 2072 (MWRA)'!$H20*X$3 * 'Dashboard Helper'!$I$50</f>
        <v>2964676.6889597732</v>
      </c>
      <c r="Y22" s="2">
        <f>'Debt Service to 2072 (MWRA)'!$H20*Y$3 * 'Dashboard Helper'!$I$50</f>
        <v>10245602.030185701</v>
      </c>
      <c r="Z22" s="2">
        <f>'Debt Service to 2072 (MWRA)'!$H20*Z$3 * 'Dashboard Helper'!$I$50</f>
        <v>3772028.0931136613</v>
      </c>
      <c r="AA22" s="2">
        <f>'Debt Service to 2072 (MWRA)'!$H20*AA$3 * 'Dashboard Helper'!$I$50</f>
        <v>9816453.3978819791</v>
      </c>
      <c r="AB22" s="2">
        <f>'Debt Service to 2072 (MWRA)'!$H20*AB$3 * 'Dashboard Helper'!$I$50</f>
        <v>3090359.7388898502</v>
      </c>
      <c r="AC22" s="2">
        <f>'Debt Service to 2072 (MWRA)'!$H20*AC$3 * 'Dashboard Helper'!$I$50</f>
        <v>2374887.5582868936</v>
      </c>
      <c r="AD22" s="2">
        <f>'Debt Service to 2072 (MWRA)'!$H20*AD$3 * 'Dashboard Helper'!$I$50</f>
        <v>5168716.3956209291</v>
      </c>
      <c r="AE22" s="2">
        <f>'Debt Service to 2072 (MWRA)'!$H20*AE$3 * 'Dashboard Helper'!$I$50</f>
        <v>7775215.02790689</v>
      </c>
      <c r="AF22" s="2">
        <f>'Debt Service to 2072 (MWRA)'!$H20*AF$3 * 'Dashboard Helper'!$I$50</f>
        <v>2383557.3911161497</v>
      </c>
      <c r="AG22" s="2">
        <f>'Debt Service to 2072 (MWRA)'!$H20*AG$3 * 'Dashboard Helper'!$I$50</f>
        <v>2423086.5264088186</v>
      </c>
      <c r="AH22" s="2">
        <f>'Debt Service to 2072 (MWRA)'!$H20*AH$3 * 'Dashboard Helper'!$I$50</f>
        <v>2979431.4453787385</v>
      </c>
      <c r="AI22" s="2">
        <f>'Debt Service to 2072 (MWRA)'!$H20*AI$3 * 'Dashboard Helper'!$I$50</f>
        <v>1916003.6143146632</v>
      </c>
      <c r="AJ22" s="2">
        <f>'Debt Service to 2072 (MWRA)'!$H20*AJ$3 * 'Dashboard Helper'!$I$50</f>
        <v>6461998.8254457507</v>
      </c>
      <c r="AK22" s="2">
        <f>'Debt Service to 2072 (MWRA)'!$H20*AK$3 * 'Dashboard Helper'!$I$50</f>
        <v>3033199.1302818102</v>
      </c>
      <c r="AL22" s="2">
        <f>'Debt Service to 2072 (MWRA)'!$H20*AL$3 * 'Dashboard Helper'!$I$50</f>
        <v>2770551.8183715795</v>
      </c>
      <c r="AM22" s="2">
        <f>'Debt Service to 2072 (MWRA)'!$H20*AM$3 * 'Dashboard Helper'!$I$50</f>
        <v>1405844.524558895</v>
      </c>
      <c r="AN22" s="2">
        <f>'Debt Service to 2072 (MWRA)'!$H20*AN$3 * 'Dashboard Helper'!$I$50</f>
        <v>6022695.5283099245</v>
      </c>
      <c r="AO22" s="2">
        <f>'Debt Service to 2072 (MWRA)'!$H20*AO$3 * 'Dashboard Helper'!$I$50</f>
        <v>1368836.9058344897</v>
      </c>
      <c r="AP22" s="2">
        <f>'Debt Service to 2072 (MWRA)'!$H20*AP$3 * 'Dashboard Helper'!$I$50</f>
        <v>2065281.5387663036</v>
      </c>
      <c r="AQ22" s="2">
        <f>'Debt Service to 2072 (MWRA)'!$H20*AQ$3 * 'Dashboard Helper'!$I$50</f>
        <v>1703249.3524425989</v>
      </c>
      <c r="AR22" s="2">
        <f>'Debt Service to 2072 (MWRA)'!$H20*AR$3 * 'Dashboard Helper'!$I$50</f>
        <v>4453718.1247235378</v>
      </c>
      <c r="AS22" s="2">
        <f t="shared" si="0"/>
        <v>230998126.46912086</v>
      </c>
    </row>
    <row r="23" spans="1:45" x14ac:dyDescent="0.25">
      <c r="A23" t="s">
        <v>83</v>
      </c>
      <c r="B23" s="2">
        <f>'Debt Service to 2072 (MWRA)'!$H21*B$3 * 'Dashboard Helper'!$I$50</f>
        <v>4072198.460892837</v>
      </c>
      <c r="C23" s="2">
        <f>'Debt Service to 2072 (MWRA)'!$H21*C$3 * 'Dashboard Helper'!$I$50</f>
        <v>1253614.8729248561</v>
      </c>
      <c r="D23" s="2">
        <f>'Debt Service to 2072 (MWRA)'!$H21*D$3 * 'Dashboard Helper'!$I$50</f>
        <v>1660164.842433556</v>
      </c>
      <c r="E23" s="2">
        <f>'Debt Service to 2072 (MWRA)'!$H21*E$3 * 'Dashboard Helper'!$I$50</f>
        <v>2438896.477218396</v>
      </c>
      <c r="F23" s="2">
        <f>'Debt Service to 2072 (MWRA)'!$H21*F$3 * 'Dashboard Helper'!$I$50</f>
        <v>66058208.143625602</v>
      </c>
      <c r="G23" s="2">
        <f>'Debt Service to 2072 (MWRA)'!$H21*G$3 * 'Dashboard Helper'!$I$50</f>
        <v>4633067.0350726256</v>
      </c>
      <c r="H23" s="2">
        <f>'Debt Service to 2072 (MWRA)'!$H21*H$3 * 'Dashboard Helper'!$I$50</f>
        <v>6127754.4918869585</v>
      </c>
      <c r="I23" s="2">
        <f>'Debt Service to 2072 (MWRA)'!$H21*I$3 * 'Dashboard Helper'!$I$50</f>
        <v>2663136.8857188183</v>
      </c>
      <c r="J23" s="2">
        <f>'Debt Service to 2072 (MWRA)'!$H21*J$3 * 'Dashboard Helper'!$I$50</f>
        <v>12420516.35301101</v>
      </c>
      <c r="K23" s="2">
        <f>'Debt Service to 2072 (MWRA)'!$H21*K$3 * 'Dashboard Helper'!$I$50</f>
        <v>2123004.5176468776</v>
      </c>
      <c r="L23" s="2">
        <f>'Debt Service to 2072 (MWRA)'!$H21*L$3 * 'Dashboard Helper'!$I$50</f>
        <v>3997261.2820163411</v>
      </c>
      <c r="M23" s="2">
        <f>'Debt Service to 2072 (MWRA)'!$H21*M$3 * 'Dashboard Helper'!$I$50</f>
        <v>2697644.4998096181</v>
      </c>
      <c r="N23" s="2">
        <f>'Debt Service to 2072 (MWRA)'!$H21*N$3 * 'Dashboard Helper'!$I$50</f>
        <v>4278686.2535369853</v>
      </c>
      <c r="O23" s="2">
        <f>'Debt Service to 2072 (MWRA)'!$H21*O$3 * 'Dashboard Helper'!$I$50</f>
        <v>6220974.4720163606</v>
      </c>
      <c r="P23" s="2">
        <f>'Debt Service to 2072 (MWRA)'!$H21*P$3 * 'Dashboard Helper'!$I$50</f>
        <v>915472.34861882671</v>
      </c>
      <c r="Q23" s="2">
        <f>'Debt Service to 2072 (MWRA)'!$H21*Q$3 * 'Dashboard Helper'!$I$50</f>
        <v>862854.36829663697</v>
      </c>
      <c r="R23" s="2">
        <f>'Debt Service to 2072 (MWRA)'!$H21*R$3 * 'Dashboard Helper'!$I$50</f>
        <v>3682786.1616551983</v>
      </c>
      <c r="S23" s="2">
        <f>'Debt Service to 2072 (MWRA)'!$H21*S$3 * 'Dashboard Helper'!$I$50</f>
        <v>6322714.117897273</v>
      </c>
      <c r="T23" s="2">
        <f>'Debt Service to 2072 (MWRA)'!$H21*T$3 * 'Dashboard Helper'!$I$50</f>
        <v>5793759.6998717468</v>
      </c>
      <c r="U23" s="2">
        <f>'Debt Service to 2072 (MWRA)'!$H21*U$3 * 'Dashboard Helper'!$I$50</f>
        <v>3072493.1398558202</v>
      </c>
      <c r="V23" s="2">
        <f>'Debt Service to 2072 (MWRA)'!$H21*V$3 * 'Dashboard Helper'!$I$50</f>
        <v>2683934.8030655645</v>
      </c>
      <c r="W23" s="2">
        <f>'Debt Service to 2072 (MWRA)'!$H21*W$3 * 'Dashboard Helper'!$I$50</f>
        <v>2793753.3767176149</v>
      </c>
      <c r="X23" s="2">
        <f>'Debt Service to 2072 (MWRA)'!$H21*X$3 * 'Dashboard Helper'!$I$50</f>
        <v>2964074.1476430809</v>
      </c>
      <c r="Y23" s="2">
        <f>'Debt Service to 2072 (MWRA)'!$H21*Y$3 * 'Dashboard Helper'!$I$50</f>
        <v>10243519.712555395</v>
      </c>
      <c r="Z23" s="2">
        <f>'Debt Service to 2072 (MWRA)'!$H21*Z$3 * 'Dashboard Helper'!$I$50</f>
        <v>3771261.4655814618</v>
      </c>
      <c r="AA23" s="2">
        <f>'Debt Service to 2072 (MWRA)'!$H21*AA$3 * 'Dashboard Helper'!$I$50</f>
        <v>9814458.3004814312</v>
      </c>
      <c r="AB23" s="2">
        <f>'Debt Service to 2072 (MWRA)'!$H21*AB$3 * 'Dashboard Helper'!$I$50</f>
        <v>3089731.653732012</v>
      </c>
      <c r="AC23" s="2">
        <f>'Debt Service to 2072 (MWRA)'!$H21*AC$3 * 'Dashboard Helper'!$I$50</f>
        <v>2374404.8857979523</v>
      </c>
      <c r="AD23" s="2">
        <f>'Debt Service to 2072 (MWRA)'!$H21*AD$3 * 'Dashboard Helper'!$I$50</f>
        <v>5167665.9049572339</v>
      </c>
      <c r="AE23" s="2">
        <f>'Debt Service to 2072 (MWRA)'!$H21*AE$3 * 'Dashboard Helper'!$I$50</f>
        <v>7773634.7920862604</v>
      </c>
      <c r="AF23" s="2">
        <f>'Debt Service to 2072 (MWRA)'!$H21*AF$3 * 'Dashboard Helper'!$I$50</f>
        <v>2383072.9565691366</v>
      </c>
      <c r="AG23" s="2">
        <f>'Debt Service to 2072 (MWRA)'!$H21*AG$3 * 'Dashboard Helper'!$I$50</f>
        <v>2422594.0579546629</v>
      </c>
      <c r="AH23" s="2">
        <f>'Debt Service to 2072 (MWRA)'!$H21*AH$3 * 'Dashboard Helper'!$I$50</f>
        <v>2978825.9053032291</v>
      </c>
      <c r="AI23" s="2">
        <f>'Debt Service to 2072 (MWRA)'!$H21*AI$3 * 'Dashboard Helper'!$I$50</f>
        <v>1915614.2054644988</v>
      </c>
      <c r="AJ23" s="2">
        <f>'Debt Service to 2072 (MWRA)'!$H21*AJ$3 * 'Dashboard Helper'!$I$50</f>
        <v>6460685.4878749968</v>
      </c>
      <c r="AK23" s="2">
        <f>'Debt Service to 2072 (MWRA)'!$H21*AK$3 * 'Dashboard Helper'!$I$50</f>
        <v>3032582.662454288</v>
      </c>
      <c r="AL23" s="2">
        <f>'Debt Service to 2072 (MWRA)'!$H21*AL$3 * 'Dashboard Helper'!$I$50</f>
        <v>2769988.7310215076</v>
      </c>
      <c r="AM23" s="2">
        <f>'Debt Service to 2072 (MWRA)'!$H21*AM$3 * 'Dashboard Helper'!$I$50</f>
        <v>1405558.8005155122</v>
      </c>
      <c r="AN23" s="2">
        <f>'Debt Service to 2072 (MWRA)'!$H21*AN$3 * 'Dashboard Helper'!$I$50</f>
        <v>6021471.4748044675</v>
      </c>
      <c r="AO23" s="2">
        <f>'Debt Service to 2072 (MWRA)'!$H21*AO$3 * 'Dashboard Helper'!$I$50</f>
        <v>1368558.7032248594</v>
      </c>
      <c r="AP23" s="2">
        <f>'Debt Service to 2072 (MWRA)'!$H21*AP$3 * 'Dashboard Helper'!$I$50</f>
        <v>2064861.7906493018</v>
      </c>
      <c r="AQ23" s="2">
        <f>'Debt Service to 2072 (MWRA)'!$H21*AQ$3 * 'Dashboard Helper'!$I$50</f>
        <v>1702903.1837992193</v>
      </c>
      <c r="AR23" s="2">
        <f>'Debt Service to 2072 (MWRA)'!$H21*AR$3 * 'Dashboard Helper'!$I$50</f>
        <v>4452812.950411262</v>
      </c>
      <c r="AS23" s="2">
        <f t="shared" si="0"/>
        <v>230951178.37667128</v>
      </c>
    </row>
    <row r="24" spans="1:45" x14ac:dyDescent="0.25">
      <c r="A24" t="s">
        <v>84</v>
      </c>
      <c r="B24" s="2">
        <f>'Debt Service to 2072 (MWRA)'!$H22*B$3 * 'Dashboard Helper'!$I$50</f>
        <v>4077576.8819800192</v>
      </c>
      <c r="C24" s="2">
        <f>'Debt Service to 2072 (MWRA)'!$H22*C$3 * 'Dashboard Helper'!$I$50</f>
        <v>1255270.6047690909</v>
      </c>
      <c r="D24" s="2">
        <f>'Debt Service to 2072 (MWRA)'!$H22*D$3 * 'Dashboard Helper'!$I$50</f>
        <v>1662357.531636328</v>
      </c>
      <c r="E24" s="2">
        <f>'Debt Service to 2072 (MWRA)'!$H22*E$3 * 'Dashboard Helper'!$I$50</f>
        <v>2442117.6886520968</v>
      </c>
      <c r="F24" s="2">
        <f>'Debt Service to 2072 (MWRA)'!$H22*F$3 * 'Dashboard Helper'!$I$50</f>
        <v>66145455.575958073</v>
      </c>
      <c r="G24" s="2">
        <f>'Debt Service to 2072 (MWRA)'!$H22*G$3 * 'Dashboard Helper'!$I$50</f>
        <v>4639186.2322775424</v>
      </c>
      <c r="H24" s="2">
        <f>'Debt Service to 2072 (MWRA)'!$H22*H$3 * 'Dashboard Helper'!$I$50</f>
        <v>6135847.8213974787</v>
      </c>
      <c r="I24" s="2">
        <f>'Debt Service to 2072 (MWRA)'!$H22*I$3 * 'Dashboard Helper'!$I$50</f>
        <v>2666654.266249693</v>
      </c>
      <c r="J24" s="2">
        <f>'Debt Service to 2072 (MWRA)'!$H22*J$3 * 'Dashboard Helper'!$I$50</f>
        <v>12436920.948147582</v>
      </c>
      <c r="K24" s="2">
        <f>'Debt Service to 2072 (MWRA)'!$H22*K$3 * 'Dashboard Helper'!$I$50</f>
        <v>2125808.5097350706</v>
      </c>
      <c r="L24" s="2">
        <f>'Debt Service to 2072 (MWRA)'!$H22*L$3 * 'Dashboard Helper'!$I$50</f>
        <v>4002540.7286289353</v>
      </c>
      <c r="M24" s="2">
        <f>'Debt Service to 2072 (MWRA)'!$H22*M$3 * 'Dashboard Helper'!$I$50</f>
        <v>2701207.4568223553</v>
      </c>
      <c r="N24" s="2">
        <f>'Debt Service to 2072 (MWRA)'!$H22*N$3 * 'Dashboard Helper'!$I$50</f>
        <v>4284337.396670715</v>
      </c>
      <c r="O24" s="2">
        <f>'Debt Service to 2072 (MWRA)'!$H22*O$3 * 'Dashboard Helper'!$I$50</f>
        <v>6229190.9233029177</v>
      </c>
      <c r="P24" s="2">
        <f>'Debt Service to 2072 (MWRA)'!$H22*P$3 * 'Dashboard Helper'!$I$50</f>
        <v>916681.47332918388</v>
      </c>
      <c r="Q24" s="2">
        <f>'Debt Service to 2072 (MWRA)'!$H22*Q$3 * 'Dashboard Helper'!$I$50</f>
        <v>863993.99696998904</v>
      </c>
      <c r="R24" s="2">
        <f>'Debt Service to 2072 (MWRA)'!$H22*R$3 * 'Dashboard Helper'!$I$50</f>
        <v>3687650.2602352775</v>
      </c>
      <c r="S24" s="2">
        <f>'Debt Service to 2072 (MWRA)'!$H22*S$3 * 'Dashboard Helper'!$I$50</f>
        <v>6331064.943444334</v>
      </c>
      <c r="T24" s="2">
        <f>'Debt Service to 2072 (MWRA)'!$H22*T$3 * 'Dashboard Helper'!$I$50</f>
        <v>5801411.9004319878</v>
      </c>
      <c r="U24" s="2">
        <f>'Debt Service to 2072 (MWRA)'!$H22*U$3 * 'Dashboard Helper'!$I$50</f>
        <v>3076551.1841904274</v>
      </c>
      <c r="V24" s="2">
        <f>'Debt Service to 2072 (MWRA)'!$H22*V$3 * 'Dashboard Helper'!$I$50</f>
        <v>2687479.6527775954</v>
      </c>
      <c r="W24" s="2">
        <f>'Debt Service to 2072 (MWRA)'!$H22*W$3 * 'Dashboard Helper'!$I$50</f>
        <v>2797443.2710628989</v>
      </c>
      <c r="X24" s="2">
        <f>'Debt Service to 2072 (MWRA)'!$H22*X$3 * 'Dashboard Helper'!$I$50</f>
        <v>2967988.9958639508</v>
      </c>
      <c r="Y24" s="2">
        <f>'Debt Service to 2072 (MWRA)'!$H22*Y$3 * 'Dashboard Helper'!$I$50</f>
        <v>10257049.004646158</v>
      </c>
      <c r="Z24" s="2">
        <f>'Debt Service to 2072 (MWRA)'!$H22*Z$3 * 'Dashboard Helper'!$I$50</f>
        <v>3776242.4193307823</v>
      </c>
      <c r="AA24" s="2">
        <f>'Debt Service to 2072 (MWRA)'!$H22*AA$3 * 'Dashboard Helper'!$I$50</f>
        <v>9827420.9028667286</v>
      </c>
      <c r="AB24" s="2">
        <f>'Debt Service to 2072 (MWRA)'!$H22*AB$3 * 'Dashboard Helper'!$I$50</f>
        <v>3093812.4661088539</v>
      </c>
      <c r="AC24" s="2">
        <f>'Debt Service to 2072 (MWRA)'!$H22*AC$3 * 'Dashboard Helper'!$I$50</f>
        <v>2377540.918933352</v>
      </c>
      <c r="AD24" s="2">
        <f>'Debt Service to 2072 (MWRA)'!$H22*AD$3 * 'Dashboard Helper'!$I$50</f>
        <v>5174491.182148817</v>
      </c>
      <c r="AE24" s="2">
        <f>'Debt Service to 2072 (MWRA)'!$H22*AE$3 * 'Dashboard Helper'!$I$50</f>
        <v>7783901.9442624925</v>
      </c>
      <c r="AF24" s="2">
        <f>'Debt Service to 2072 (MWRA)'!$H22*AF$3 * 'Dashboard Helper'!$I$50</f>
        <v>2386220.4381973026</v>
      </c>
      <c r="AG24" s="2">
        <f>'Debt Service to 2072 (MWRA)'!$H22*AG$3 * 'Dashboard Helper'!$I$50</f>
        <v>2425793.7377080242</v>
      </c>
      <c r="AH24" s="2">
        <f>'Debt Service to 2072 (MWRA)'!$H22*AH$3 * 'Dashboard Helper'!$I$50</f>
        <v>2982760.2371433857</v>
      </c>
      <c r="AI24" s="2">
        <f>'Debt Service to 2072 (MWRA)'!$H22*AI$3 * 'Dashboard Helper'!$I$50</f>
        <v>1918144.2834890648</v>
      </c>
      <c r="AJ24" s="2">
        <f>'Debt Service to 2072 (MWRA)'!$H22*AJ$3 * 'Dashboard Helper'!$I$50</f>
        <v>6469218.5413102219</v>
      </c>
      <c r="AK24" s="2">
        <f>'Debt Service to 2072 (MWRA)'!$H22*AK$3 * 'Dashboard Helper'!$I$50</f>
        <v>3036587.9943891144</v>
      </c>
      <c r="AL24" s="2">
        <f>'Debt Service to 2072 (MWRA)'!$H22*AL$3 * 'Dashboard Helper'!$I$50</f>
        <v>2773647.2378318352</v>
      </c>
      <c r="AM24" s="2">
        <f>'Debt Service to 2072 (MWRA)'!$H22*AM$3 * 'Dashboard Helper'!$I$50</f>
        <v>1407415.2147263042</v>
      </c>
      <c r="AN24" s="2">
        <f>'Debt Service to 2072 (MWRA)'!$H22*AN$3 * 'Dashboard Helper'!$I$50</f>
        <v>6029424.4293244826</v>
      </c>
      <c r="AO24" s="2">
        <f>'Debt Service to 2072 (MWRA)'!$H22*AO$3 * 'Dashboard Helper'!$I$50</f>
        <v>1370366.2489668361</v>
      </c>
      <c r="AP24" s="2">
        <f>'Debt Service to 2072 (MWRA)'!$H22*AP$3 * 'Dashboard Helper'!$I$50</f>
        <v>2067588.9898031736</v>
      </c>
      <c r="AQ24" s="2">
        <f>'Debt Service to 2072 (MWRA)'!$H22*AQ$3 * 'Dashboard Helper'!$I$50</f>
        <v>1705152.3203482192</v>
      </c>
      <c r="AR24" s="2">
        <f>'Debt Service to 2072 (MWRA)'!$H22*AR$3 * 'Dashboard Helper'!$I$50</f>
        <v>4458694.0741579961</v>
      </c>
      <c r="AS24" s="2">
        <f t="shared" si="0"/>
        <v>231256210.83022672</v>
      </c>
    </row>
    <row r="25" spans="1:45" x14ac:dyDescent="0.25">
      <c r="A25" t="s">
        <v>85</v>
      </c>
      <c r="B25" s="2">
        <f>'Debt Service to 2072 (MWRA)'!$H23*B$3 * 'Dashboard Helper'!$I$50</f>
        <v>4093650.0764257815</v>
      </c>
      <c r="C25" s="2">
        <f>'Debt Service to 2072 (MWRA)'!$H23*C$3 * 'Dashboard Helper'!$I$50</f>
        <v>1260218.6925909705</v>
      </c>
      <c r="D25" s="2">
        <f>'Debt Service to 2072 (MWRA)'!$H23*D$3 * 'Dashboard Helper'!$I$50</f>
        <v>1668910.2948625588</v>
      </c>
      <c r="E25" s="2">
        <f>'Debt Service to 2072 (MWRA)'!$H23*E$3 * 'Dashboard Helper'!$I$50</f>
        <v>2451744.1490733852</v>
      </c>
      <c r="F25" s="2">
        <f>'Debt Service to 2072 (MWRA)'!$H23*F$3 * 'Dashboard Helper'!$I$50</f>
        <v>66406191.007796124</v>
      </c>
      <c r="G25" s="2">
        <f>'Debt Service to 2072 (MWRA)'!$H23*G$3 * 'Dashboard Helper'!$I$50</f>
        <v>4657473.2062671762</v>
      </c>
      <c r="H25" s="2">
        <f>'Debt Service to 2072 (MWRA)'!$H23*H$3 * 'Dashboard Helper'!$I$50</f>
        <v>6160034.4101430569</v>
      </c>
      <c r="I25" s="2">
        <f>'Debt Service to 2072 (MWRA)'!$H23*I$3 * 'Dashboard Helper'!$I$50</f>
        <v>2677165.8160699974</v>
      </c>
      <c r="J25" s="2">
        <f>'Debt Service to 2072 (MWRA)'!$H23*J$3 * 'Dashboard Helper'!$I$50</f>
        <v>12485945.41892815</v>
      </c>
      <c r="K25" s="2">
        <f>'Debt Service to 2072 (MWRA)'!$H23*K$3 * 'Dashboard Helper'!$I$50</f>
        <v>2134188.1269735405</v>
      </c>
      <c r="L25" s="2">
        <f>'Debt Service to 2072 (MWRA)'!$H23*L$3 * 'Dashboard Helper'!$I$50</f>
        <v>4018318.141850166</v>
      </c>
      <c r="M25" s="2">
        <f>'Debt Service to 2072 (MWRA)'!$H23*M$3 * 'Dashboard Helper'!$I$50</f>
        <v>2711855.2101200852</v>
      </c>
      <c r="N25" s="2">
        <f>'Debt Service to 2072 (MWRA)'!$H23*N$3 * 'Dashboard Helper'!$I$50</f>
        <v>4301225.6099505834</v>
      </c>
      <c r="O25" s="2">
        <f>'Debt Service to 2072 (MWRA)'!$H23*O$3 * 'Dashboard Helper'!$I$50</f>
        <v>6253745.4565092679</v>
      </c>
      <c r="P25" s="2">
        <f>'Debt Service to 2072 (MWRA)'!$H23*P$3 * 'Dashboard Helper'!$I$50</f>
        <v>920294.8937482473</v>
      </c>
      <c r="Q25" s="2">
        <f>'Debt Service to 2072 (MWRA)'!$H23*Q$3 * 'Dashboard Helper'!$I$50</f>
        <v>867399.73128603376</v>
      </c>
      <c r="R25" s="2">
        <f>'Debt Service to 2072 (MWRA)'!$H23*R$3 * 'Dashboard Helper'!$I$50</f>
        <v>3702186.4226170755</v>
      </c>
      <c r="S25" s="2">
        <f>'Debt Service to 2072 (MWRA)'!$H23*S$3 * 'Dashboard Helper'!$I$50</f>
        <v>6356021.0487073474</v>
      </c>
      <c r="T25" s="2">
        <f>'Debt Service to 2072 (MWRA)'!$H23*T$3 * 'Dashboard Helper'!$I$50</f>
        <v>5824280.1931054341</v>
      </c>
      <c r="U25" s="2">
        <f>'Debt Service to 2072 (MWRA)'!$H23*U$3 * 'Dashboard Helper'!$I$50</f>
        <v>3088678.4859770276</v>
      </c>
      <c r="V25" s="2">
        <f>'Debt Service to 2072 (MWRA)'!$H23*V$3 * 'Dashboard Helper'!$I$50</f>
        <v>2698073.2931376393</v>
      </c>
      <c r="W25" s="2">
        <f>'Debt Service to 2072 (MWRA)'!$H23*W$3 * 'Dashboard Helper'!$I$50</f>
        <v>2808470.3714581099</v>
      </c>
      <c r="X25" s="2">
        <f>'Debt Service to 2072 (MWRA)'!$H23*X$3 * 'Dashboard Helper'!$I$50</f>
        <v>2979688.3618413834</v>
      </c>
      <c r="Y25" s="2">
        <f>'Debt Service to 2072 (MWRA)'!$H23*Y$3 * 'Dashboard Helper'!$I$50</f>
        <v>10297480.748268204</v>
      </c>
      <c r="Z25" s="2">
        <f>'Debt Service to 2072 (MWRA)'!$H23*Z$3 * 'Dashboard Helper'!$I$50</f>
        <v>3791127.7986717517</v>
      </c>
      <c r="AA25" s="2">
        <f>'Debt Service to 2072 (MWRA)'!$H23*AA$3 * 'Dashboard Helper'!$I$50</f>
        <v>9866159.1171650756</v>
      </c>
      <c r="AB25" s="2">
        <f>'Debt Service to 2072 (MWRA)'!$H23*AB$3 * 'Dashboard Helper'!$I$50</f>
        <v>3106007.809271174</v>
      </c>
      <c r="AC25" s="2">
        <f>'Debt Service to 2072 (MWRA)'!$H23*AC$3 * 'Dashboard Helper'!$I$50</f>
        <v>2386912.8274463844</v>
      </c>
      <c r="AD25" s="2">
        <f>'Debt Service to 2072 (MWRA)'!$H23*AD$3 * 'Dashboard Helper'!$I$50</f>
        <v>5194888.2476943173</v>
      </c>
      <c r="AE25" s="2">
        <f>'Debt Service to 2072 (MWRA)'!$H23*AE$3 * 'Dashboard Helper'!$I$50</f>
        <v>7814584.914349406</v>
      </c>
      <c r="AF25" s="2">
        <f>'Debt Service to 2072 (MWRA)'!$H23*AF$3 * 'Dashboard Helper'!$I$50</f>
        <v>2395626.5600691172</v>
      </c>
      <c r="AG25" s="2">
        <f>'Debt Service to 2072 (MWRA)'!$H23*AG$3 * 'Dashboard Helper'!$I$50</f>
        <v>2435355.8515712358</v>
      </c>
      <c r="AH25" s="2">
        <f>'Debt Service to 2072 (MWRA)'!$H23*AH$3 * 'Dashboard Helper'!$I$50</f>
        <v>2994517.8291310593</v>
      </c>
      <c r="AI25" s="2">
        <f>'Debt Service to 2072 (MWRA)'!$H23*AI$3 * 'Dashboard Helper'!$I$50</f>
        <v>1925705.3195984748</v>
      </c>
      <c r="AJ25" s="2">
        <f>'Debt Service to 2072 (MWRA)'!$H23*AJ$3 * 'Dashboard Helper'!$I$50</f>
        <v>6494719.2272656802</v>
      </c>
      <c r="AK25" s="2">
        <f>'Debt Service to 2072 (MWRA)'!$H23*AK$3 * 'Dashboard Helper'!$I$50</f>
        <v>3048557.7672954649</v>
      </c>
      <c r="AL25" s="2">
        <f>'Debt Service to 2072 (MWRA)'!$H23*AL$3 * 'Dashboard Helper'!$I$50</f>
        <v>2784580.5378450467</v>
      </c>
      <c r="AM25" s="2">
        <f>'Debt Service to 2072 (MWRA)'!$H23*AM$3 * 'Dashboard Helper'!$I$50</f>
        <v>1412963.0337048233</v>
      </c>
      <c r="AN25" s="2">
        <f>'Debt Service to 2072 (MWRA)'!$H23*AN$3 * 'Dashboard Helper'!$I$50</f>
        <v>6053191.5130738635</v>
      </c>
      <c r="AO25" s="2">
        <f>'Debt Service to 2072 (MWRA)'!$H23*AO$3 * 'Dashboard Helper'!$I$50</f>
        <v>1375768.0264977256</v>
      </c>
      <c r="AP25" s="2">
        <f>'Debt Service to 2072 (MWRA)'!$H23*AP$3 * 'Dashboard Helper'!$I$50</f>
        <v>2075739.1144553632</v>
      </c>
      <c r="AQ25" s="2">
        <f>'Debt Service to 2072 (MWRA)'!$H23*AQ$3 * 'Dashboard Helper'!$I$50</f>
        <v>1711873.7741914857</v>
      </c>
      <c r="AR25" s="2">
        <f>'Debt Service to 2072 (MWRA)'!$H23*AR$3 * 'Dashboard Helper'!$I$50</f>
        <v>4476269.5752220768</v>
      </c>
      <c r="AS25" s="2">
        <f t="shared" si="0"/>
        <v>232167788.01222688</v>
      </c>
    </row>
    <row r="26" spans="1:45" x14ac:dyDescent="0.25">
      <c r="A26" t="s">
        <v>86</v>
      </c>
      <c r="B26" s="2">
        <f>'Debt Service to 2072 (MWRA)'!$H24*B$3 * 'Dashboard Helper'!$I$50</f>
        <v>4080643.1579459985</v>
      </c>
      <c r="C26" s="2">
        <f>'Debt Service to 2072 (MWRA)'!$H24*C$3 * 'Dashboard Helper'!$I$50</f>
        <v>1256214.5492237529</v>
      </c>
      <c r="D26" s="2">
        <f>'Debt Service to 2072 (MWRA)'!$H24*D$3 * 'Dashboard Helper'!$I$50</f>
        <v>1663607.5992852412</v>
      </c>
      <c r="E26" s="2">
        <f>'Debt Service to 2072 (MWRA)'!$H24*E$3 * 'Dashboard Helper'!$I$50</f>
        <v>2443954.1241115723</v>
      </c>
      <c r="F26" s="2">
        <f>'Debt Service to 2072 (MWRA)'!$H24*F$3 * 'Dashboard Helper'!$I$50</f>
        <v>66195195.955247462</v>
      </c>
      <c r="G26" s="2">
        <f>'Debt Service to 2072 (MWRA)'!$H24*G$3 * 'Dashboard Helper'!$I$50</f>
        <v>4642674.8299563741</v>
      </c>
      <c r="H26" s="2">
        <f>'Debt Service to 2072 (MWRA)'!$H24*H$3 * 'Dashboard Helper'!$I$50</f>
        <v>6140461.8858897518</v>
      </c>
      <c r="I26" s="2">
        <f>'Debt Service to 2072 (MWRA)'!$H24*I$3 * 'Dashboard Helper'!$I$50</f>
        <v>2668659.5498097194</v>
      </c>
      <c r="J26" s="2">
        <f>'Debt Service to 2072 (MWRA)'!$H24*J$3 * 'Dashboard Helper'!$I$50</f>
        <v>12446273.324055593</v>
      </c>
      <c r="K26" s="2">
        <f>'Debt Service to 2072 (MWRA)'!$H24*K$3 * 'Dashboard Helper'!$I$50</f>
        <v>2127407.0854898235</v>
      </c>
      <c r="L26" s="2">
        <f>'Debt Service to 2072 (MWRA)'!$H24*L$3 * 'Dashboard Helper'!$I$50</f>
        <v>4005550.5785457538</v>
      </c>
      <c r="M26" s="2">
        <f>'Debt Service to 2072 (MWRA)'!$H24*M$3 * 'Dashboard Helper'!$I$50</f>
        <v>2703238.7238575844</v>
      </c>
      <c r="N26" s="2">
        <f>'Debt Service to 2072 (MWRA)'!$H24*N$3 * 'Dashboard Helper'!$I$50</f>
        <v>4287559.1534075681</v>
      </c>
      <c r="O26" s="2">
        <f>'Debt Service to 2072 (MWRA)'!$H24*O$3 * 'Dashboard Helper'!$I$50</f>
        <v>6233875.1803919813</v>
      </c>
      <c r="P26" s="2">
        <f>'Debt Service to 2072 (MWRA)'!$H24*P$3 * 'Dashboard Helper'!$I$50</f>
        <v>917370.8038927716</v>
      </c>
      <c r="Q26" s="2">
        <f>'Debt Service to 2072 (MWRA)'!$H24*Q$3 * 'Dashboard Helper'!$I$50</f>
        <v>864643.70735052589</v>
      </c>
      <c r="R26" s="2">
        <f>'Debt Service to 2072 (MWRA)'!$H24*R$3 * 'Dashboard Helper'!$I$50</f>
        <v>3690423.3172961674</v>
      </c>
      <c r="S26" s="2">
        <f>'Debt Service to 2072 (MWRA)'!$H24*S$3 * 'Dashboard Helper'!$I$50</f>
        <v>6335825.8082513036</v>
      </c>
      <c r="T26" s="2">
        <f>'Debt Service to 2072 (MWRA)'!$H24*T$3 * 'Dashboard Helper'!$I$50</f>
        <v>5805774.4741844665</v>
      </c>
      <c r="U26" s="2">
        <f>'Debt Service to 2072 (MWRA)'!$H24*U$3 * 'Dashboard Helper'!$I$50</f>
        <v>3078864.7040153705</v>
      </c>
      <c r="V26" s="2">
        <f>'Debt Service to 2072 (MWRA)'!$H24*V$3 * 'Dashboard Helper'!$I$50</f>
        <v>2689500.5967124086</v>
      </c>
      <c r="W26" s="2">
        <f>'Debt Service to 2072 (MWRA)'!$H24*W$3 * 'Dashboard Helper'!$I$50</f>
        <v>2799546.9059707187</v>
      </c>
      <c r="X26" s="2">
        <f>'Debt Service to 2072 (MWRA)'!$H24*X$3 * 'Dashboard Helper'!$I$50</f>
        <v>2970220.8785699587</v>
      </c>
      <c r="Y26" s="2">
        <f>'Debt Service to 2072 (MWRA)'!$H24*Y$3 * 'Dashboard Helper'!$I$50</f>
        <v>10264762.149917265</v>
      </c>
      <c r="Z26" s="2">
        <f>'Debt Service to 2072 (MWRA)'!$H24*Z$3 * 'Dashboard Helper'!$I$50</f>
        <v>3779082.0963515332</v>
      </c>
      <c r="AA26" s="2">
        <f>'Debt Service to 2072 (MWRA)'!$H24*AA$3 * 'Dashboard Helper'!$I$50</f>
        <v>9834810.9743219577</v>
      </c>
      <c r="AB26" s="2">
        <f>'Debt Service to 2072 (MWRA)'!$H24*AB$3 * 'Dashboard Helper'!$I$50</f>
        <v>3096138.966155977</v>
      </c>
      <c r="AC26" s="2">
        <f>'Debt Service to 2072 (MWRA)'!$H24*AC$3 * 'Dashboard Helper'!$I$50</f>
        <v>2379328.793641509</v>
      </c>
      <c r="AD26" s="2">
        <f>'Debt Service to 2072 (MWRA)'!$H24*AD$3 * 'Dashboard Helper'!$I$50</f>
        <v>5178382.32103037</v>
      </c>
      <c r="AE26" s="2">
        <f>'Debt Service to 2072 (MWRA)'!$H24*AE$3 * 'Dashboard Helper'!$I$50</f>
        <v>7789755.3204572387</v>
      </c>
      <c r="AF26" s="2">
        <f>'Debt Service to 2072 (MWRA)'!$H24*AF$3 * 'Dashboard Helper'!$I$50</f>
        <v>2388014.8397722938</v>
      </c>
      <c r="AG26" s="2">
        <f>'Debt Service to 2072 (MWRA)'!$H24*AG$3 * 'Dashboard Helper'!$I$50</f>
        <v>2427617.8978039939</v>
      </c>
      <c r="AH26" s="2">
        <f>'Debt Service to 2072 (MWRA)'!$H24*AH$3 * 'Dashboard Helper'!$I$50</f>
        <v>2985003.2275987831</v>
      </c>
      <c r="AI26" s="2">
        <f>'Debt Service to 2072 (MWRA)'!$H24*AI$3 * 'Dashboard Helper'!$I$50</f>
        <v>1919586.6988955615</v>
      </c>
      <c r="AJ26" s="2">
        <f>'Debt Service to 2072 (MWRA)'!$H24*AJ$3 * 'Dashboard Helper'!$I$50</f>
        <v>6474083.2955272552</v>
      </c>
      <c r="AK26" s="2">
        <f>'Debt Service to 2072 (MWRA)'!$H24*AK$3 * 'Dashboard Helper'!$I$50</f>
        <v>3038871.4625014937</v>
      </c>
      <c r="AL26" s="2">
        <f>'Debt Service to 2072 (MWRA)'!$H24*AL$3 * 'Dashboard Helper'!$I$50</f>
        <v>2775732.9784836066</v>
      </c>
      <c r="AM26" s="2">
        <f>'Debt Service to 2072 (MWRA)'!$H24*AM$3 * 'Dashboard Helper'!$I$50</f>
        <v>1408473.5696199031</v>
      </c>
      <c r="AN26" s="2">
        <f>'Debt Service to 2072 (MWRA)'!$H24*AN$3 * 'Dashboard Helper'!$I$50</f>
        <v>6033958.4650401613</v>
      </c>
      <c r="AO26" s="2">
        <f>'Debt Service to 2072 (MWRA)'!$H24*AO$3 * 'Dashboard Helper'!$I$50</f>
        <v>1371396.7436001478</v>
      </c>
      <c r="AP26" s="2">
        <f>'Debt Service to 2072 (MWRA)'!$H24*AP$3 * 'Dashboard Helper'!$I$50</f>
        <v>2069143.7853620199</v>
      </c>
      <c r="AQ26" s="2">
        <f>'Debt Service to 2072 (MWRA)'!$H24*AQ$3 * 'Dashboard Helper'!$I$50</f>
        <v>1706434.5690291265</v>
      </c>
      <c r="AR26" s="2">
        <f>'Debt Service to 2072 (MWRA)'!$H24*AR$3 * 'Dashboard Helper'!$I$50</f>
        <v>4462046.9444716536</v>
      </c>
      <c r="AS26" s="2">
        <f t="shared" si="0"/>
        <v>231430111.99304375</v>
      </c>
    </row>
    <row r="27" spans="1:45" x14ac:dyDescent="0.25">
      <c r="A27" t="s">
        <v>87</v>
      </c>
      <c r="B27" s="2">
        <f>'Debt Service to 2072 (MWRA)'!$H25*B$3 * 'Dashboard Helper'!$I$50</f>
        <v>4087333.117499508</v>
      </c>
      <c r="C27" s="2">
        <f>'Debt Service to 2072 (MWRA)'!$H25*C$3 * 'Dashboard Helper'!$I$50</f>
        <v>1258274.0345057417</v>
      </c>
      <c r="D27" s="2">
        <f>'Debt Service to 2072 (MWRA)'!$H25*D$3 * 'Dashboard Helper'!$I$50</f>
        <v>1666334.9800243431</v>
      </c>
      <c r="E27" s="2">
        <f>'Debt Service to 2072 (MWRA)'!$H25*E$3 * 'Dashboard Helper'!$I$50</f>
        <v>2447960.8342325254</v>
      </c>
      <c r="F27" s="2">
        <f>'Debt Service to 2072 (MWRA)'!$H25*F$3 * 'Dashboard Helper'!$I$50</f>
        <v>66303718.844026625</v>
      </c>
      <c r="G27" s="2">
        <f>'Debt Service to 2072 (MWRA)'!$H25*G$3 * 'Dashboard Helper'!$I$50</f>
        <v>4650286.2053279318</v>
      </c>
      <c r="H27" s="2">
        <f>'Debt Service to 2072 (MWRA)'!$H25*H$3 * 'Dashboard Helper'!$I$50</f>
        <v>6150528.7895778334</v>
      </c>
      <c r="I27" s="2">
        <f>'Debt Service to 2072 (MWRA)'!$H25*I$3 * 'Dashboard Helper'!$I$50</f>
        <v>2673034.6504395185</v>
      </c>
      <c r="J27" s="2">
        <f>'Debt Service to 2072 (MWRA)'!$H25*J$3 * 'Dashboard Helper'!$I$50</f>
        <v>12466678.211693887</v>
      </c>
      <c r="K27" s="2">
        <f>'Debt Service to 2072 (MWRA)'!$H25*K$3 * 'Dashboard Helper'!$I$50</f>
        <v>2130894.8365145763</v>
      </c>
      <c r="L27" s="2">
        <f>'Debt Service to 2072 (MWRA)'!$H25*L$3 * 'Dashboard Helper'!$I$50</f>
        <v>4012117.4285061155</v>
      </c>
      <c r="M27" s="2">
        <f>'Debt Service to 2072 (MWRA)'!$H25*M$3 * 'Dashboard Helper'!$I$50</f>
        <v>2707670.5148831913</v>
      </c>
      <c r="N27" s="2">
        <f>'Debt Service to 2072 (MWRA)'!$H25*N$3 * 'Dashboard Helper'!$I$50</f>
        <v>4294588.3388102967</v>
      </c>
      <c r="O27" s="2">
        <f>'Debt Service to 2072 (MWRA)'!$H25*O$3 * 'Dashboard Helper'!$I$50</f>
        <v>6244095.2293411875</v>
      </c>
      <c r="P27" s="2">
        <f>'Debt Service to 2072 (MWRA)'!$H25*P$3 * 'Dashboard Helper'!$I$50</f>
        <v>918874.77602071001</v>
      </c>
      <c r="Q27" s="2">
        <f>'Debt Service to 2072 (MWRA)'!$H25*Q$3 * 'Dashboard Helper'!$I$50</f>
        <v>866061.23669736623</v>
      </c>
      <c r="R27" s="2">
        <f>'Debt Service to 2072 (MWRA)'!$H25*R$3 * 'Dashboard Helper'!$I$50</f>
        <v>3696473.5357966418</v>
      </c>
      <c r="S27" s="2">
        <f>'Debt Service to 2072 (MWRA)'!$H25*S$3 * 'Dashboard Helper'!$I$50</f>
        <v>6346212.9988863748</v>
      </c>
      <c r="T27" s="2">
        <f>'Debt Service to 2072 (MWRA)'!$H25*T$3 * 'Dashboard Helper'!$I$50</f>
        <v>5815292.6787678441</v>
      </c>
      <c r="U27" s="2">
        <f>'Debt Service to 2072 (MWRA)'!$H25*U$3 * 'Dashboard Helper'!$I$50</f>
        <v>3083912.310371364</v>
      </c>
      <c r="V27" s="2">
        <f>'Debt Service to 2072 (MWRA)'!$H25*V$3 * 'Dashboard Helper'!$I$50</f>
        <v>2693909.864936735</v>
      </c>
      <c r="W27" s="2">
        <f>'Debt Service to 2072 (MWRA)'!$H25*W$3 * 'Dashboard Helper'!$I$50</f>
        <v>2804136.588244854</v>
      </c>
      <c r="X27" s="2">
        <f>'Debt Service to 2072 (MWRA)'!$H25*X$3 * 'Dashboard Helper'!$I$50</f>
        <v>2975090.3701607459</v>
      </c>
      <c r="Y27" s="2">
        <f>'Debt Service to 2072 (MWRA)'!$H25*Y$3 * 'Dashboard Helper'!$I$50</f>
        <v>10281590.586257167</v>
      </c>
      <c r="Z27" s="2">
        <f>'Debt Service to 2072 (MWRA)'!$H25*Z$3 * 'Dashboard Helper'!$I$50</f>
        <v>3785277.665382056</v>
      </c>
      <c r="AA27" s="2">
        <f>'Debt Service to 2072 (MWRA)'!$H25*AA$3 * 'Dashboard Helper'!$I$50</f>
        <v>9850934.5325670615</v>
      </c>
      <c r="AB27" s="2">
        <f>'Debt Service to 2072 (MWRA)'!$H25*AB$3 * 'Dashboard Helper'!$I$50</f>
        <v>3101214.8925856859</v>
      </c>
      <c r="AC27" s="2">
        <f>'Debt Service to 2072 (MWRA)'!$H25*AC$3 * 'Dashboard Helper'!$I$50</f>
        <v>2383229.5545700816</v>
      </c>
      <c r="AD27" s="2">
        <f>'Debt Service to 2072 (MWRA)'!$H25*AD$3 * 'Dashboard Helper'!$I$50</f>
        <v>5186871.9553697128</v>
      </c>
      <c r="AE27" s="2">
        <f>'Debt Service to 2072 (MWRA)'!$H25*AE$3 * 'Dashboard Helper'!$I$50</f>
        <v>7802526.1377055254</v>
      </c>
      <c r="AF27" s="2">
        <f>'Debt Service to 2072 (MWRA)'!$H25*AF$3 * 'Dashboard Helper'!$I$50</f>
        <v>2391929.8409309098</v>
      </c>
      <c r="AG27" s="2">
        <f>'Debt Service to 2072 (MWRA)'!$H25*AG$3 * 'Dashboard Helper'!$I$50</f>
        <v>2431597.8257023841</v>
      </c>
      <c r="AH27" s="2">
        <f>'Debt Service to 2072 (MWRA)'!$H25*AH$3 * 'Dashboard Helper'!$I$50</f>
        <v>2989896.9539274005</v>
      </c>
      <c r="AI27" s="2">
        <f>'Debt Service to 2072 (MWRA)'!$H25*AI$3 * 'Dashboard Helper'!$I$50</f>
        <v>1922733.7413783281</v>
      </c>
      <c r="AJ27" s="2">
        <f>'Debt Service to 2072 (MWRA)'!$H25*AJ$3 * 'Dashboard Helper'!$I$50</f>
        <v>6484697.1506762384</v>
      </c>
      <c r="AK27" s="2">
        <f>'Debt Service to 2072 (MWRA)'!$H25*AK$3 * 'Dashboard Helper'!$I$50</f>
        <v>3043853.5024362681</v>
      </c>
      <c r="AL27" s="2">
        <f>'Debt Service to 2072 (MWRA)'!$H25*AL$3 * 'Dashboard Helper'!$I$50</f>
        <v>2780283.6193112028</v>
      </c>
      <c r="AM27" s="2">
        <f>'Debt Service to 2072 (MWRA)'!$H25*AM$3 * 'Dashboard Helper'!$I$50</f>
        <v>1410782.6740547263</v>
      </c>
      <c r="AN27" s="2">
        <f>'Debt Service to 2072 (MWRA)'!$H25*AN$3 * 'Dashboard Helper'!$I$50</f>
        <v>6043850.7630226677</v>
      </c>
      <c r="AO27" s="2">
        <f>'Debt Service to 2072 (MWRA)'!$H25*AO$3 * 'Dashboard Helper'!$I$50</f>
        <v>1373645.0628947753</v>
      </c>
      <c r="AP27" s="2">
        <f>'Debt Service to 2072 (MWRA)'!$H25*AP$3 * 'Dashboard Helper'!$I$50</f>
        <v>2072536.0173457239</v>
      </c>
      <c r="AQ27" s="2">
        <f>'Debt Service to 2072 (MWRA)'!$H25*AQ$3 * 'Dashboard Helper'!$I$50</f>
        <v>1709232.1619098678</v>
      </c>
      <c r="AR27" s="2">
        <f>'Debt Service to 2072 (MWRA)'!$H25*AR$3 * 'Dashboard Helper'!$I$50</f>
        <v>4469362.1917081708</v>
      </c>
      <c r="AS27" s="2">
        <f t="shared" si="0"/>
        <v>231809527.20500192</v>
      </c>
    </row>
    <row r="28" spans="1:45" x14ac:dyDescent="0.25">
      <c r="A28" t="s">
        <v>88</v>
      </c>
      <c r="B28" s="2">
        <f>'Debt Service to 2072 (MWRA)'!$H26*B$3 * 'Dashboard Helper'!$I$50</f>
        <v>4090974.3846355709</v>
      </c>
      <c r="C28" s="2">
        <f>'Debt Service to 2072 (MWRA)'!$H26*C$3 * 'Dashboard Helper'!$I$50</f>
        <v>1259394.9883791588</v>
      </c>
      <c r="D28" s="2">
        <f>'Debt Service to 2072 (MWRA)'!$H26*D$3 * 'Dashboard Helper'!$I$50</f>
        <v>1667819.4616229818</v>
      </c>
      <c r="E28" s="2">
        <f>'Debt Service to 2072 (MWRA)'!$H26*E$3 * 'Dashboard Helper'!$I$50</f>
        <v>2450141.6399265598</v>
      </c>
      <c r="F28" s="2">
        <f>'Debt Service to 2072 (MWRA)'!$H26*F$3 * 'Dashboard Helper'!$I$50</f>
        <v>66362786.589543097</v>
      </c>
      <c r="G28" s="2">
        <f>'Debt Service to 2072 (MWRA)'!$H26*G$3 * 'Dashboard Helper'!$I$50</f>
        <v>4654428.988371538</v>
      </c>
      <c r="H28" s="2">
        <f>'Debt Service to 2072 (MWRA)'!$H26*H$3 * 'Dashboard Helper'!$I$50</f>
        <v>6156008.0881099282</v>
      </c>
      <c r="I28" s="2">
        <f>'Debt Service to 2072 (MWRA)'!$H26*I$3 * 'Dashboard Helper'!$I$50</f>
        <v>2675415.9668006762</v>
      </c>
      <c r="J28" s="2">
        <f>'Debt Service to 2072 (MWRA)'!$H26*J$3 * 'Dashboard Helper'!$I$50</f>
        <v>12477784.354590278</v>
      </c>
      <c r="K28" s="2">
        <f>'Debt Service to 2072 (MWRA)'!$H26*K$3 * 'Dashboard Helper'!$I$50</f>
        <v>2132793.1788115096</v>
      </c>
      <c r="L28" s="2">
        <f>'Debt Service to 2072 (MWRA)'!$H26*L$3 * 'Dashboard Helper'!$I$50</f>
        <v>4015691.6885232148</v>
      </c>
      <c r="M28" s="2">
        <f>'Debt Service to 2072 (MWRA)'!$H26*M$3 * 'Dashboard Helper'!$I$50</f>
        <v>2710082.6871670987</v>
      </c>
      <c r="N28" s="2">
        <f>'Debt Service to 2072 (MWRA)'!$H26*N$3 * 'Dashboard Helper'!$I$50</f>
        <v>4298414.2426286265</v>
      </c>
      <c r="O28" s="2">
        <f>'Debt Service to 2072 (MWRA)'!$H26*O$3 * 'Dashboard Helper'!$I$50</f>
        <v>6249657.8830568101</v>
      </c>
      <c r="P28" s="2">
        <f>'Debt Service to 2072 (MWRA)'!$H26*P$3 * 'Dashboard Helper'!$I$50</f>
        <v>919693.37054870569</v>
      </c>
      <c r="Q28" s="2">
        <f>'Debt Service to 2072 (MWRA)'!$H26*Q$3 * 'Dashboard Helper'!$I$50</f>
        <v>866832.78142551729</v>
      </c>
      <c r="R28" s="2">
        <f>'Debt Service to 2072 (MWRA)'!$H26*R$3 * 'Dashboard Helper'!$I$50</f>
        <v>3699766.5993219991</v>
      </c>
      <c r="S28" s="2">
        <f>'Debt Service to 2072 (MWRA)'!$H26*S$3 * 'Dashboard Helper'!$I$50</f>
        <v>6351866.62587664</v>
      </c>
      <c r="T28" s="2">
        <f>'Debt Service to 2072 (MWRA)'!$H26*T$3 * 'Dashboard Helper'!$I$50</f>
        <v>5820473.3267622842</v>
      </c>
      <c r="U28" s="2">
        <f>'Debt Service to 2072 (MWRA)'!$H26*U$3 * 'Dashboard Helper'!$I$50</f>
        <v>3086659.6637735562</v>
      </c>
      <c r="V28" s="2">
        <f>'Debt Service to 2072 (MWRA)'!$H26*V$3 * 'Dashboard Helper'!$I$50</f>
        <v>2696309.7783219959</v>
      </c>
      <c r="W28" s="2">
        <f>'Debt Service to 2072 (MWRA)'!$H26*W$3 * 'Dashboard Helper'!$I$50</f>
        <v>2806634.6988980058</v>
      </c>
      <c r="X28" s="2">
        <f>'Debt Service to 2072 (MWRA)'!$H26*X$3 * 'Dashboard Helper'!$I$50</f>
        <v>2977740.7777689006</v>
      </c>
      <c r="Y28" s="2">
        <f>'Debt Service to 2072 (MWRA)'!$H26*Y$3 * 'Dashboard Helper'!$I$50</f>
        <v>10290750.10832986</v>
      </c>
      <c r="Z28" s="2">
        <f>'Debt Service to 2072 (MWRA)'!$H26*Z$3 * 'Dashboard Helper'!$I$50</f>
        <v>3788649.841509521</v>
      </c>
      <c r="AA28" s="2">
        <f>'Debt Service to 2072 (MWRA)'!$H26*AA$3 * 'Dashboard Helper'!$I$50</f>
        <v>9859710.3976951968</v>
      </c>
      <c r="AB28" s="2">
        <f>'Debt Service to 2072 (MWRA)'!$H26*AB$3 * 'Dashboard Helper'!$I$50</f>
        <v>3103977.6602744493</v>
      </c>
      <c r="AC28" s="2">
        <f>'Debt Service to 2072 (MWRA)'!$H26*AC$3 * 'Dashboard Helper'!$I$50</f>
        <v>2385352.6933516003</v>
      </c>
      <c r="AD28" s="2">
        <f>'Debt Service to 2072 (MWRA)'!$H26*AD$3 * 'Dashboard Helper'!$I$50</f>
        <v>5191492.7645494677</v>
      </c>
      <c r="AE28" s="2">
        <f>'Debt Service to 2072 (MWRA)'!$H26*AE$3 * 'Dashboard Helper'!$I$50</f>
        <v>7809477.1449238649</v>
      </c>
      <c r="AF28" s="2">
        <f>'Debt Service to 2072 (MWRA)'!$H26*AF$3 * 'Dashboard Helper'!$I$50</f>
        <v>2394060.7305039321</v>
      </c>
      <c r="AG28" s="2">
        <f>'Debt Service to 2072 (MWRA)'!$H26*AG$3 * 'Dashboard Helper'!$I$50</f>
        <v>2433764.054144334</v>
      </c>
      <c r="AH28" s="2">
        <f>'Debt Service to 2072 (MWRA)'!$H26*AH$3 * 'Dashboard Helper'!$I$50</f>
        <v>2992560.5522213439</v>
      </c>
      <c r="AI28" s="2">
        <f>'Debt Service to 2072 (MWRA)'!$H26*AI$3 * 'Dashboard Helper'!$I$50</f>
        <v>1924446.6399805741</v>
      </c>
      <c r="AJ28" s="2">
        <f>'Debt Service to 2072 (MWRA)'!$H26*AJ$3 * 'Dashboard Helper'!$I$50</f>
        <v>6490474.1485238029</v>
      </c>
      <c r="AK28" s="2">
        <f>'Debt Service to 2072 (MWRA)'!$H26*AK$3 * 'Dashboard Helper'!$I$50</f>
        <v>3046565.1687983652</v>
      </c>
      <c r="AL28" s="2">
        <f>'Debt Service to 2072 (MWRA)'!$H26*AL$3 * 'Dashboard Helper'!$I$50</f>
        <v>2782760.4801593157</v>
      </c>
      <c r="AM28" s="2">
        <f>'Debt Service to 2072 (MWRA)'!$H26*AM$3 * 'Dashboard Helper'!$I$50</f>
        <v>1412039.4927282929</v>
      </c>
      <c r="AN28" s="2">
        <f>'Debt Service to 2072 (MWRA)'!$H26*AN$3 * 'Dashboard Helper'!$I$50</f>
        <v>6049235.0257010469</v>
      </c>
      <c r="AO28" s="2">
        <f>'Debt Service to 2072 (MWRA)'!$H26*AO$3 * 'Dashboard Helper'!$I$50</f>
        <v>1374868.7969238712</v>
      </c>
      <c r="AP28" s="2">
        <f>'Debt Service to 2072 (MWRA)'!$H26*AP$3 * 'Dashboard Helper'!$I$50</f>
        <v>2074382.369740139</v>
      </c>
      <c r="AQ28" s="2">
        <f>'Debt Service to 2072 (MWRA)'!$H26*AQ$3 * 'Dashboard Helper'!$I$50</f>
        <v>1710754.8591601648</v>
      </c>
      <c r="AR28" s="2">
        <f>'Debt Service to 2072 (MWRA)'!$H26*AR$3 * 'Dashboard Helper'!$I$50</f>
        <v>4473343.7956538219</v>
      </c>
      <c r="AS28" s="2">
        <f t="shared" si="0"/>
        <v>232016038.48973763</v>
      </c>
    </row>
    <row r="29" spans="1:45" x14ac:dyDescent="0.25">
      <c r="A29" t="s">
        <v>89</v>
      </c>
      <c r="B29" s="2">
        <f>'Debt Service to 2072 (MWRA)'!$H27*B$3 * 'Dashboard Helper'!$I$50</f>
        <v>4109158.043501385</v>
      </c>
      <c r="C29" s="2">
        <f>'Debt Service to 2072 (MWRA)'!$H27*C$3 * 'Dashboard Helper'!$I$50</f>
        <v>1264992.7767525129</v>
      </c>
      <c r="D29" s="2">
        <f>'Debt Service to 2072 (MWRA)'!$H27*D$3 * 'Dashboard Helper'!$I$50</f>
        <v>1675232.6246713297</v>
      </c>
      <c r="E29" s="2">
        <f>'Debt Service to 2072 (MWRA)'!$H27*E$3 * 'Dashboard Helper'!$I$50</f>
        <v>2461032.0869361227</v>
      </c>
      <c r="F29" s="2">
        <f>'Debt Service to 2072 (MWRA)'!$H27*F$3 * 'Dashboard Helper'!$I$50</f>
        <v>66657757.459383093</v>
      </c>
      <c r="G29" s="2">
        <f>'Debt Service to 2072 (MWRA)'!$H27*G$3 * 'Dashboard Helper'!$I$50</f>
        <v>4675117.1034713462</v>
      </c>
      <c r="H29" s="2">
        <f>'Debt Service to 2072 (MWRA)'!$H27*H$3 * 'Dashboard Helper'!$I$50</f>
        <v>6183370.4571997458</v>
      </c>
      <c r="I29" s="2">
        <f>'Debt Service to 2072 (MWRA)'!$H27*I$3 * 'Dashboard Helper'!$I$50</f>
        <v>2687307.7184203309</v>
      </c>
      <c r="J29" s="2">
        <f>'Debt Service to 2072 (MWRA)'!$H27*J$3 * 'Dashboard Helper'!$I$50</f>
        <v>12533245.903055897</v>
      </c>
      <c r="K29" s="2">
        <f>'Debt Service to 2072 (MWRA)'!$H27*K$3 * 'Dashboard Helper'!$I$50</f>
        <v>2142273.0679402458</v>
      </c>
      <c r="L29" s="2">
        <f>'Debt Service to 2072 (MWRA)'!$H27*L$3 * 'Dashboard Helper'!$I$50</f>
        <v>4033540.7290961971</v>
      </c>
      <c r="M29" s="2">
        <f>'Debt Service to 2072 (MWRA)'!$H27*M$3 * 'Dashboard Helper'!$I$50</f>
        <v>2722128.5262382682</v>
      </c>
      <c r="N29" s="2">
        <f>'Debt Service to 2072 (MWRA)'!$H27*N$3 * 'Dashboard Helper'!$I$50</f>
        <v>4317519.9350390863</v>
      </c>
      <c r="O29" s="2">
        <f>'Debt Service to 2072 (MWRA)'!$H27*O$3 * 'Dashboard Helper'!$I$50</f>
        <v>6277436.508951012</v>
      </c>
      <c r="P29" s="2">
        <f>'Debt Service to 2072 (MWRA)'!$H27*P$3 * 'Dashboard Helper'!$I$50</f>
        <v>923781.24520615092</v>
      </c>
      <c r="Q29" s="2">
        <f>'Debt Service to 2072 (MWRA)'!$H27*Q$3 * 'Dashboard Helper'!$I$50</f>
        <v>870685.70009700651</v>
      </c>
      <c r="R29" s="2">
        <f>'Debt Service to 2072 (MWRA)'!$H27*R$3 * 'Dashboard Helper'!$I$50</f>
        <v>3716211.4086510111</v>
      </c>
      <c r="S29" s="2">
        <f>'Debt Service to 2072 (MWRA)'!$H27*S$3 * 'Dashboard Helper'!$I$50</f>
        <v>6380099.551587414</v>
      </c>
      <c r="T29" s="2">
        <f>'Debt Service to 2072 (MWRA)'!$H27*T$3 * 'Dashboard Helper'!$I$50</f>
        <v>5846344.3030775879</v>
      </c>
      <c r="U29" s="2">
        <f>'Debt Service to 2072 (MWRA)'!$H27*U$3 * 'Dashboard Helper'!$I$50</f>
        <v>3100379.3210199377</v>
      </c>
      <c r="V29" s="2">
        <f>'Debt Service to 2072 (MWRA)'!$H27*V$3 * 'Dashboard Helper'!$I$50</f>
        <v>2708294.3992449977</v>
      </c>
      <c r="W29" s="2">
        <f>'Debt Service to 2072 (MWRA)'!$H27*W$3 * 'Dashboard Helper'!$I$50</f>
        <v>2819109.6946147699</v>
      </c>
      <c r="X29" s="2">
        <f>'Debt Service to 2072 (MWRA)'!$H27*X$3 * 'Dashboard Helper'!$I$50</f>
        <v>2990976.3097969503</v>
      </c>
      <c r="Y29" s="2">
        <f>'Debt Service to 2072 (MWRA)'!$H27*Y$3 * 'Dashboard Helper'!$I$50</f>
        <v>10336490.675698355</v>
      </c>
      <c r="Z29" s="2">
        <f>'Debt Service to 2072 (MWRA)'!$H27*Z$3 * 'Dashboard Helper'!$I$50</f>
        <v>3805489.7211574516</v>
      </c>
      <c r="AA29" s="2">
        <f>'Debt Service to 2072 (MWRA)'!$H27*AA$3 * 'Dashboard Helper'!$I$50</f>
        <v>9903535.0696512852</v>
      </c>
      <c r="AB29" s="2">
        <f>'Debt Service to 2072 (MWRA)'!$H27*AB$3 * 'Dashboard Helper'!$I$50</f>
        <v>3117774.2929577329</v>
      </c>
      <c r="AC29" s="2">
        <f>'Debt Service to 2072 (MWRA)'!$H27*AC$3 * 'Dashboard Helper'!$I$50</f>
        <v>2395955.1649323213</v>
      </c>
      <c r="AD29" s="2">
        <f>'Debt Service to 2072 (MWRA)'!$H27*AD$3 * 'Dashboard Helper'!$I$50</f>
        <v>5214568.0333141526</v>
      </c>
      <c r="AE29" s="2">
        <f>'Debt Service to 2072 (MWRA)'!$H27*AE$3 * 'Dashboard Helper'!$I$50</f>
        <v>7844188.8920462606</v>
      </c>
      <c r="AF29" s="2">
        <f>'Debt Service to 2072 (MWRA)'!$H27*AF$3 * 'Dashboard Helper'!$I$50</f>
        <v>2404701.9077723655</v>
      </c>
      <c r="AG29" s="2">
        <f>'Debt Service to 2072 (MWRA)'!$H27*AG$3 * 'Dashboard Helper'!$I$50</f>
        <v>2444581.7056766069</v>
      </c>
      <c r="AH29" s="2">
        <f>'Debt Service to 2072 (MWRA)'!$H27*AH$3 * 'Dashboard Helper'!$I$50</f>
        <v>3005861.9555303585</v>
      </c>
      <c r="AI29" s="2">
        <f>'Debt Service to 2072 (MWRA)'!$H27*AI$3 * 'Dashboard Helper'!$I$50</f>
        <v>1933000.4655284178</v>
      </c>
      <c r="AJ29" s="2">
        <f>'Debt Service to 2072 (MWRA)'!$H27*AJ$3 * 'Dashboard Helper'!$I$50</f>
        <v>6519323.1602011658</v>
      </c>
      <c r="AK29" s="2">
        <f>'Debt Service to 2072 (MWRA)'!$H27*AK$3 * 'Dashboard Helper'!$I$50</f>
        <v>3060106.6130933869</v>
      </c>
      <c r="AL29" s="2">
        <f>'Debt Service to 2072 (MWRA)'!$H27*AL$3 * 'Dashboard Helper'!$I$50</f>
        <v>2795129.3591888514</v>
      </c>
      <c r="AM29" s="2">
        <f>'Debt Service to 2072 (MWRA)'!$H27*AM$3 * 'Dashboard Helper'!$I$50</f>
        <v>1418315.7589736308</v>
      </c>
      <c r="AN29" s="2">
        <f>'Debt Service to 2072 (MWRA)'!$H27*AN$3 * 'Dashboard Helper'!$I$50</f>
        <v>6076122.8073795643</v>
      </c>
      <c r="AO29" s="2">
        <f>'Debt Service to 2072 (MWRA)'!$H27*AO$3 * 'Dashboard Helper'!$I$50</f>
        <v>1380979.8459889565</v>
      </c>
      <c r="AP29" s="2">
        <f>'Debt Service to 2072 (MWRA)'!$H27*AP$3 * 'Dashboard Helper'!$I$50</f>
        <v>2083602.6331351576</v>
      </c>
      <c r="AQ29" s="2">
        <f>'Debt Service to 2072 (MWRA)'!$H27*AQ$3 * 'Dashboard Helper'!$I$50</f>
        <v>1718358.8624701912</v>
      </c>
      <c r="AR29" s="2">
        <f>'Debt Service to 2072 (MWRA)'!$H27*AR$3 * 'Dashboard Helper'!$I$50</f>
        <v>4493227.0190431373</v>
      </c>
      <c r="AS29" s="2">
        <f t="shared" si="0"/>
        <v>233047308.81769171</v>
      </c>
    </row>
    <row r="30" spans="1:45" x14ac:dyDescent="0.25">
      <c r="A30" t="s">
        <v>90</v>
      </c>
      <c r="B30" s="2">
        <f>'Debt Service to 2072 (MWRA)'!$H28*B$3 * 'Dashboard Helper'!$I$50</f>
        <v>4104255.200256119</v>
      </c>
      <c r="C30" s="2">
        <f>'Debt Service to 2072 (MWRA)'!$H28*C$3 * 'Dashboard Helper'!$I$50</f>
        <v>1263483.4502128293</v>
      </c>
      <c r="D30" s="2">
        <f>'Debt Service to 2072 (MWRA)'!$H28*D$3 * 'Dashboard Helper'!$I$50</f>
        <v>1673233.8203247536</v>
      </c>
      <c r="E30" s="2">
        <f>'Debt Service to 2072 (MWRA)'!$H28*E$3 * 'Dashboard Helper'!$I$50</f>
        <v>2458095.7057076367</v>
      </c>
      <c r="F30" s="2">
        <f>'Debt Service to 2072 (MWRA)'!$H28*F$3 * 'Dashboard Helper'!$I$50</f>
        <v>66578224.734565854</v>
      </c>
      <c r="G30" s="2">
        <f>'Debt Service to 2072 (MWRA)'!$H28*G$3 * 'Dashboard Helper'!$I$50</f>
        <v>4669538.9859910915</v>
      </c>
      <c r="H30" s="2">
        <f>'Debt Service to 2072 (MWRA)'!$H28*H$3 * 'Dashboard Helper'!$I$50</f>
        <v>6175992.7667439086</v>
      </c>
      <c r="I30" s="2">
        <f>'Debt Service to 2072 (MWRA)'!$H28*I$3 * 'Dashboard Helper'!$I$50</f>
        <v>2684101.3563491404</v>
      </c>
      <c r="J30" s="2">
        <f>'Debt Service to 2072 (MWRA)'!$H28*J$3 * 'Dashboard Helper'!$I$50</f>
        <v>12518291.856663294</v>
      </c>
      <c r="K30" s="2">
        <f>'Debt Service to 2072 (MWRA)'!$H28*K$3 * 'Dashboard Helper'!$I$50</f>
        <v>2139717.0141381104</v>
      </c>
      <c r="L30" s="2">
        <f>'Debt Service to 2072 (MWRA)'!$H28*L$3 * 'Dashboard Helper'!$I$50</f>
        <v>4028728.1086740084</v>
      </c>
      <c r="M30" s="2">
        <f>'Debt Service to 2072 (MWRA)'!$H28*M$3 * 'Dashboard Helper'!$I$50</f>
        <v>2718880.6177089964</v>
      </c>
      <c r="N30" s="2">
        <f>'Debt Service to 2072 (MWRA)'!$H28*N$3 * 'Dashboard Helper'!$I$50</f>
        <v>4312368.4847357115</v>
      </c>
      <c r="O30" s="2">
        <f>'Debt Service to 2072 (MWRA)'!$H28*O$3 * 'Dashboard Helper'!$I$50</f>
        <v>6269946.5835551824</v>
      </c>
      <c r="P30" s="2">
        <f>'Debt Service to 2072 (MWRA)'!$H28*P$3 * 'Dashboard Helper'!$I$50</f>
        <v>922679.03531541047</v>
      </c>
      <c r="Q30" s="2">
        <f>'Debt Service to 2072 (MWRA)'!$H28*Q$3 * 'Dashboard Helper'!$I$50</f>
        <v>869646.84117304243</v>
      </c>
      <c r="R30" s="2">
        <f>'Debt Service to 2072 (MWRA)'!$H28*R$3 * 'Dashboard Helper'!$I$50</f>
        <v>3711777.409809886</v>
      </c>
      <c r="S30" s="2">
        <f>'Debt Service to 2072 (MWRA)'!$H28*S$3 * 'Dashboard Helper'!$I$50</f>
        <v>6372487.1337491414</v>
      </c>
      <c r="T30" s="2">
        <f>'Debt Service to 2072 (MWRA)'!$H28*T$3 * 'Dashboard Helper'!$I$50</f>
        <v>5839368.7354862709</v>
      </c>
      <c r="U30" s="2">
        <f>'Debt Service to 2072 (MWRA)'!$H28*U$3 * 'Dashboard Helper'!$I$50</f>
        <v>3096680.1024328442</v>
      </c>
      <c r="V30" s="2">
        <f>'Debt Service to 2072 (MWRA)'!$H28*V$3 * 'Dashboard Helper'!$I$50</f>
        <v>2705062.9969088105</v>
      </c>
      <c r="W30" s="2">
        <f>'Debt Service to 2072 (MWRA)'!$H28*W$3 * 'Dashboard Helper'!$I$50</f>
        <v>2815746.0729731624</v>
      </c>
      <c r="X30" s="2">
        <f>'Debt Service to 2072 (MWRA)'!$H28*X$3 * 'Dashboard Helper'!$I$50</f>
        <v>2987407.6254479918</v>
      </c>
      <c r="Y30" s="2">
        <f>'Debt Service to 2072 (MWRA)'!$H28*Y$3 * 'Dashboard Helper'!$I$50</f>
        <v>10324157.688513974</v>
      </c>
      <c r="Z30" s="2">
        <f>'Debt Service to 2072 (MWRA)'!$H28*Z$3 * 'Dashboard Helper'!$I$50</f>
        <v>3800949.199868957</v>
      </c>
      <c r="AA30" s="2">
        <f>'Debt Service to 2072 (MWRA)'!$H28*AA$3 * 'Dashboard Helper'!$I$50</f>
        <v>9891718.6635879353</v>
      </c>
      <c r="AB30" s="2">
        <f>'Debt Service to 2072 (MWRA)'!$H28*AB$3 * 'Dashboard Helper'!$I$50</f>
        <v>3114054.3195542605</v>
      </c>
      <c r="AC30" s="2">
        <f>'Debt Service to 2072 (MWRA)'!$H28*AC$3 * 'Dashboard Helper'!$I$50</f>
        <v>2393096.4302543192</v>
      </c>
      <c r="AD30" s="2">
        <f>'Debt Service to 2072 (MWRA)'!$H28*AD$3 * 'Dashboard Helper'!$I$50</f>
        <v>5208346.2697829241</v>
      </c>
      <c r="AE30" s="2">
        <f>'Debt Service to 2072 (MWRA)'!$H28*AE$3 * 'Dashboard Helper'!$I$50</f>
        <v>7834829.5955390884</v>
      </c>
      <c r="AF30" s="2">
        <f>'Debt Service to 2072 (MWRA)'!$H28*AF$3 * 'Dashboard Helper'!$I$50</f>
        <v>2401832.7369153216</v>
      </c>
      <c r="AG30" s="2">
        <f>'Debt Service to 2072 (MWRA)'!$H28*AG$3 * 'Dashboard Helper'!$I$50</f>
        <v>2441664.9522258281</v>
      </c>
      <c r="AH30" s="2">
        <f>'Debt Service to 2072 (MWRA)'!$H28*AH$3 * 'Dashboard Helper'!$I$50</f>
        <v>3002275.5103683914</v>
      </c>
      <c r="AI30" s="2">
        <f>'Debt Service to 2072 (MWRA)'!$H28*AI$3 * 'Dashboard Helper'!$I$50</f>
        <v>1930694.1053993639</v>
      </c>
      <c r="AJ30" s="2">
        <f>'Debt Service to 2072 (MWRA)'!$H28*AJ$3 * 'Dashboard Helper'!$I$50</f>
        <v>6511544.6276693624</v>
      </c>
      <c r="AK30" s="2">
        <f>'Debt Service to 2072 (MWRA)'!$H28*AK$3 * 'Dashboard Helper'!$I$50</f>
        <v>3056455.445900748</v>
      </c>
      <c r="AL30" s="2">
        <f>'Debt Service to 2072 (MWRA)'!$H28*AL$3 * 'Dashboard Helper'!$I$50</f>
        <v>2791794.3496921938</v>
      </c>
      <c r="AM30" s="2">
        <f>'Debt Service to 2072 (MWRA)'!$H28*AM$3 * 'Dashboard Helper'!$I$50</f>
        <v>1416623.495068246</v>
      </c>
      <c r="AN30" s="2">
        <f>'Debt Service to 2072 (MWRA)'!$H28*AN$3 * 'Dashboard Helper'!$I$50</f>
        <v>6068873.0794917112</v>
      </c>
      <c r="AO30" s="2">
        <f>'Debt Service to 2072 (MWRA)'!$H28*AO$3 * 'Dashboard Helper'!$I$50</f>
        <v>1379332.1294401945</v>
      </c>
      <c r="AP30" s="2">
        <f>'Debt Service to 2072 (MWRA)'!$H28*AP$3 * 'Dashboard Helper'!$I$50</f>
        <v>2081116.5819812377</v>
      </c>
      <c r="AQ30" s="2">
        <f>'Debt Service to 2072 (MWRA)'!$H28*AQ$3 * 'Dashboard Helper'!$I$50</f>
        <v>1716308.6020390724</v>
      </c>
      <c r="AR30" s="2">
        <f>'Debt Service to 2072 (MWRA)'!$H28*AR$3 * 'Dashboard Helper'!$I$50</f>
        <v>4487865.9237757986</v>
      </c>
      <c r="AS30" s="2">
        <f t="shared" si="0"/>
        <v>232769248.34599209</v>
      </c>
    </row>
    <row r="31" spans="1:45" x14ac:dyDescent="0.25">
      <c r="A31" t="s">
        <v>91</v>
      </c>
      <c r="B31" s="2">
        <f>'Debt Service to 2072 (MWRA)'!$H29*B$3 * 'Dashboard Helper'!$I$50</f>
        <v>4113578.2087725834</v>
      </c>
      <c r="C31" s="2">
        <f>'Debt Service to 2072 (MWRA)'!$H29*C$3 * 'Dashboard Helper'!$I$50</f>
        <v>1266353.5122318799</v>
      </c>
      <c r="D31" s="2">
        <f>'Debt Service to 2072 (MWRA)'!$H29*D$3 * 'Dashboard Helper'!$I$50</f>
        <v>1677034.6495607011</v>
      </c>
      <c r="E31" s="2">
        <f>'Debt Service to 2072 (MWRA)'!$H29*E$3 * 'Dashboard Helper'!$I$50</f>
        <v>2463679.3855911801</v>
      </c>
      <c r="F31" s="2">
        <f>'Debt Service to 2072 (MWRA)'!$H29*F$3 * 'Dashboard Helper'!$I$50</f>
        <v>66729460.300076671</v>
      </c>
      <c r="G31" s="2">
        <f>'Debt Service to 2072 (MWRA)'!$H29*G$3 * 'Dashboard Helper'!$I$50</f>
        <v>4680146.0631854245</v>
      </c>
      <c r="H31" s="2">
        <f>'Debt Service to 2072 (MWRA)'!$H29*H$3 * 'Dashboard Helper'!$I$50</f>
        <v>6190021.824478521</v>
      </c>
      <c r="I31" s="2">
        <f>'Debt Service to 2072 (MWRA)'!$H29*I$3 * 'Dashboard Helper'!$I$50</f>
        <v>2690198.418686477</v>
      </c>
      <c r="J31" s="2">
        <f>'Debt Service to 2072 (MWRA)'!$H29*J$3 * 'Dashboard Helper'!$I$50</f>
        <v>12546727.744759135</v>
      </c>
      <c r="K31" s="2">
        <f>'Debt Service to 2072 (MWRA)'!$H29*K$3 * 'Dashboard Helper'!$I$50</f>
        <v>2144577.4818654559</v>
      </c>
      <c r="L31" s="2">
        <f>'Debt Service to 2072 (MWRA)'!$H29*L$3 * 'Dashboard Helper'!$I$50</f>
        <v>4037879.5538534755</v>
      </c>
      <c r="M31" s="2">
        <f>'Debt Service to 2072 (MWRA)'!$H29*M$3 * 'Dashboard Helper'!$I$50</f>
        <v>2725056.6827725358</v>
      </c>
      <c r="N31" s="2">
        <f>'Debt Service to 2072 (MWRA)'!$H29*N$3 * 'Dashboard Helper'!$I$50</f>
        <v>4322164.2323556002</v>
      </c>
      <c r="O31" s="2">
        <f>'Debt Service to 2072 (MWRA)'!$H29*O$3 * 'Dashboard Helper'!$I$50</f>
        <v>6284189.0617988883</v>
      </c>
      <c r="P31" s="2">
        <f>'Debt Service to 2072 (MWRA)'!$H29*P$3 * 'Dashboard Helper'!$I$50</f>
        <v>924774.94409410236</v>
      </c>
      <c r="Q31" s="2">
        <f>'Debt Service to 2072 (MWRA)'!$H29*Q$3 * 'Dashboard Helper'!$I$50</f>
        <v>871622.2848311431</v>
      </c>
      <c r="R31" s="2">
        <f>'Debt Service to 2072 (MWRA)'!$H29*R$3 * 'Dashboard Helper'!$I$50</f>
        <v>3720208.886585677</v>
      </c>
      <c r="S31" s="2">
        <f>'Debt Service to 2072 (MWRA)'!$H29*S$3 * 'Dashboard Helper'!$I$50</f>
        <v>6386962.5376702473</v>
      </c>
      <c r="T31" s="2">
        <f>'Debt Service to 2072 (MWRA)'!$H29*T$3 * 'Dashboard Helper'!$I$50</f>
        <v>5852633.1359183686</v>
      </c>
      <c r="U31" s="2">
        <f>'Debt Service to 2072 (MWRA)'!$H29*U$3 * 'Dashboard Helper'!$I$50</f>
        <v>3103714.3567759823</v>
      </c>
      <c r="V31" s="2">
        <f>'Debt Service to 2072 (MWRA)'!$H29*V$3 * 'Dashboard Helper'!$I$50</f>
        <v>2711207.6745975129</v>
      </c>
      <c r="W31" s="2">
        <f>'Debt Service to 2072 (MWRA)'!$H29*W$3 * 'Dashboard Helper'!$I$50</f>
        <v>2822142.172469337</v>
      </c>
      <c r="X31" s="2">
        <f>'Debt Service to 2072 (MWRA)'!$H29*X$3 * 'Dashboard Helper'!$I$50</f>
        <v>2994193.6622257405</v>
      </c>
      <c r="Y31" s="2">
        <f>'Debt Service to 2072 (MWRA)'!$H29*Y$3 * 'Dashboard Helper'!$I$50</f>
        <v>10347609.497760467</v>
      </c>
      <c r="Z31" s="2">
        <f>'Debt Service to 2072 (MWRA)'!$H29*Z$3 * 'Dashboard Helper'!$I$50</f>
        <v>3809583.2345554004</v>
      </c>
      <c r="AA31" s="2">
        <f>'Debt Service to 2072 (MWRA)'!$H29*AA$3 * 'Dashboard Helper'!$I$50</f>
        <v>9914188.1672721468</v>
      </c>
      <c r="AB31" s="2">
        <f>'Debt Service to 2072 (MWRA)'!$H29*AB$3 * 'Dashboard Helper'!$I$50</f>
        <v>3121128.0402478771</v>
      </c>
      <c r="AC31" s="2">
        <f>'Debt Service to 2072 (MWRA)'!$H29*AC$3 * 'Dashboard Helper'!$I$50</f>
        <v>2398532.4612298273</v>
      </c>
      <c r="AD31" s="2">
        <f>'Debt Service to 2072 (MWRA)'!$H29*AD$3 * 'Dashboard Helper'!$I$50</f>
        <v>5220177.273037022</v>
      </c>
      <c r="AE31" s="2">
        <f>'Debt Service to 2072 (MWRA)'!$H29*AE$3 * 'Dashboard Helper'!$I$50</f>
        <v>7852626.779066979</v>
      </c>
      <c r="AF31" s="2">
        <f>'Debt Service to 2072 (MWRA)'!$H29*AF$3 * 'Dashboard Helper'!$I$50</f>
        <v>2407288.6128218658</v>
      </c>
      <c r="AG31" s="2">
        <f>'Debt Service to 2072 (MWRA)'!$H29*AG$3 * 'Dashboard Helper'!$I$50</f>
        <v>2447211.3088808758</v>
      </c>
      <c r="AH31" s="2">
        <f>'Debt Service to 2072 (MWRA)'!$H29*AH$3 * 'Dashboard Helper'!$I$50</f>
        <v>3009095.3202452702</v>
      </c>
      <c r="AI31" s="2">
        <f>'Debt Service to 2072 (MWRA)'!$H29*AI$3 * 'Dashboard Helper'!$I$50</f>
        <v>1935079.7677690436</v>
      </c>
      <c r="AJ31" s="2">
        <f>'Debt Service to 2072 (MWRA)'!$H29*AJ$3 * 'Dashboard Helper'!$I$50</f>
        <v>6526335.9072212065</v>
      </c>
      <c r="AK31" s="2">
        <f>'Debt Service to 2072 (MWRA)'!$H29*AK$3 * 'Dashboard Helper'!$I$50</f>
        <v>3063398.3280467098</v>
      </c>
      <c r="AL31" s="2">
        <f>'Debt Service to 2072 (MWRA)'!$H29*AL$3 * 'Dashboard Helper'!$I$50</f>
        <v>2798136.0417236183</v>
      </c>
      <c r="AM31" s="2">
        <f>'Debt Service to 2072 (MWRA)'!$H29*AM$3 * 'Dashboard Helper'!$I$50</f>
        <v>1419841.4218941221</v>
      </c>
      <c r="AN31" s="2">
        <f>'Debt Service to 2072 (MWRA)'!$H29*AN$3 * 'Dashboard Helper'!$I$50</f>
        <v>6082658.8098239554</v>
      </c>
      <c r="AO31" s="2">
        <f>'Debt Service to 2072 (MWRA)'!$H29*AO$3 * 'Dashboard Helper'!$I$50</f>
        <v>1382465.3471769965</v>
      </c>
      <c r="AP31" s="2">
        <f>'Debt Service to 2072 (MWRA)'!$H29*AP$3 * 'Dashboard Helper'!$I$50</f>
        <v>2085843.9360737309</v>
      </c>
      <c r="AQ31" s="2">
        <f>'Debt Service to 2072 (MWRA)'!$H29*AQ$3 * 'Dashboard Helper'!$I$50</f>
        <v>1720207.2776654547</v>
      </c>
      <c r="AR31" s="2">
        <f>'Debt Service to 2072 (MWRA)'!$H29*AR$3 * 'Dashboard Helper'!$I$50</f>
        <v>4498060.3220738145</v>
      </c>
      <c r="AS31" s="2">
        <f t="shared" si="0"/>
        <v>233297994.62974304</v>
      </c>
    </row>
    <row r="32" spans="1:45" x14ac:dyDescent="0.25">
      <c r="A32" t="s">
        <v>92</v>
      </c>
      <c r="B32" s="2">
        <f>'Debt Service to 2072 (MWRA)'!$H30*B$3 * 'Dashboard Helper'!$I$50</f>
        <v>4117502.3940812903</v>
      </c>
      <c r="C32" s="2">
        <f>'Debt Service to 2072 (MWRA)'!$H30*C$3 * 'Dashboard Helper'!$I$50</f>
        <v>1267561.561671108</v>
      </c>
      <c r="D32" s="2">
        <f>'Debt Service to 2072 (MWRA)'!$H30*D$3 * 'Dashboard Helper'!$I$50</f>
        <v>1678634.4720023808</v>
      </c>
      <c r="E32" s="2">
        <f>'Debt Service to 2072 (MWRA)'!$H30*E$3 * 'Dashboard Helper'!$I$50</f>
        <v>2466029.634926341</v>
      </c>
      <c r="F32" s="2">
        <f>'Debt Service to 2072 (MWRA)'!$H30*F$3 * 'Dashboard Helper'!$I$50</f>
        <v>66793117.475041531</v>
      </c>
      <c r="G32" s="2">
        <f>'Debt Service to 2072 (MWRA)'!$H30*G$3 * 'Dashboard Helper'!$I$50</f>
        <v>4684610.7310467493</v>
      </c>
      <c r="H32" s="2">
        <f>'Debt Service to 2072 (MWRA)'!$H30*H$3 * 'Dashboard Helper'!$I$50</f>
        <v>6195926.852041238</v>
      </c>
      <c r="I32" s="2">
        <f>'Debt Service to 2072 (MWRA)'!$H30*I$3 * 'Dashboard Helper'!$I$50</f>
        <v>2692764.7579114367</v>
      </c>
      <c r="J32" s="2">
        <f>'Debt Service to 2072 (MWRA)'!$H30*J$3 * 'Dashboard Helper'!$I$50</f>
        <v>12558696.809692269</v>
      </c>
      <c r="K32" s="2">
        <f>'Debt Service to 2072 (MWRA)'!$H30*K$3 * 'Dashboard Helper'!$I$50</f>
        <v>2146623.3210401605</v>
      </c>
      <c r="L32" s="2">
        <f>'Debt Service to 2072 (MWRA)'!$H30*L$3 * 'Dashboard Helper'!$I$50</f>
        <v>4041731.5257425159</v>
      </c>
      <c r="M32" s="2">
        <f>'Debt Service to 2072 (MWRA)'!$H30*M$3 * 'Dashboard Helper'!$I$50</f>
        <v>2727656.2753552473</v>
      </c>
      <c r="N32" s="2">
        <f>'Debt Service to 2072 (MWRA)'!$H30*N$3 * 'Dashboard Helper'!$I$50</f>
        <v>4326287.4001967413</v>
      </c>
      <c r="O32" s="2">
        <f>'Debt Service to 2072 (MWRA)'!$H30*O$3 * 'Dashboard Helper'!$I$50</f>
        <v>6290183.9210532606</v>
      </c>
      <c r="P32" s="2">
        <f>'Debt Service to 2072 (MWRA)'!$H30*P$3 * 'Dashboard Helper'!$I$50</f>
        <v>925657.14155463327</v>
      </c>
      <c r="Q32" s="2">
        <f>'Debt Service to 2072 (MWRA)'!$H30*Q$3 * 'Dashboard Helper'!$I$50</f>
        <v>872453.77682941873</v>
      </c>
      <c r="R32" s="2">
        <f>'Debt Service to 2072 (MWRA)'!$H30*R$3 * 'Dashboard Helper'!$I$50</f>
        <v>3723757.8136552842</v>
      </c>
      <c r="S32" s="2">
        <f>'Debt Service to 2072 (MWRA)'!$H30*S$3 * 'Dashboard Helper'!$I$50</f>
        <v>6393055.4386157393</v>
      </c>
      <c r="T32" s="2">
        <f>'Debt Service to 2072 (MWRA)'!$H30*T$3 * 'Dashboard Helper'!$I$50</f>
        <v>5858216.3084760811</v>
      </c>
      <c r="U32" s="2">
        <f>'Debt Service to 2072 (MWRA)'!$H30*U$3 * 'Dashboard Helper'!$I$50</f>
        <v>3106675.1732873367</v>
      </c>
      <c r="V32" s="2">
        <f>'Debt Service to 2072 (MWRA)'!$H30*V$3 * 'Dashboard Helper'!$I$50</f>
        <v>2713794.0557930423</v>
      </c>
      <c r="W32" s="2">
        <f>'Debt Service to 2072 (MWRA)'!$H30*W$3 * 'Dashboard Helper'!$I$50</f>
        <v>2824834.3806370753</v>
      </c>
      <c r="X32" s="2">
        <f>'Debt Service to 2072 (MWRA)'!$H30*X$3 * 'Dashboard Helper'!$I$50</f>
        <v>2997050.0004754108</v>
      </c>
      <c r="Y32" s="2">
        <f>'Debt Service to 2072 (MWRA)'!$H30*Y$3 * 'Dashboard Helper'!$I$50</f>
        <v>10357480.693860434</v>
      </c>
      <c r="Z32" s="2">
        <f>'Debt Service to 2072 (MWRA)'!$H30*Z$3 * 'Dashboard Helper'!$I$50</f>
        <v>3813217.4210963193</v>
      </c>
      <c r="AA32" s="2">
        <f>'Debt Service to 2072 (MWRA)'!$H30*AA$3 * 'Dashboard Helper'!$I$50</f>
        <v>9923645.8971557803</v>
      </c>
      <c r="AB32" s="2">
        <f>'Debt Service to 2072 (MWRA)'!$H30*AB$3 * 'Dashboard Helper'!$I$50</f>
        <v>3124105.4687008029</v>
      </c>
      <c r="AC32" s="2">
        <f>'Debt Service to 2072 (MWRA)'!$H30*AC$3 * 'Dashboard Helper'!$I$50</f>
        <v>2400820.5630645612</v>
      </c>
      <c r="AD32" s="2">
        <f>'Debt Service to 2072 (MWRA)'!$H30*AD$3 * 'Dashboard Helper'!$I$50</f>
        <v>5225157.108577772</v>
      </c>
      <c r="AE32" s="2">
        <f>'Debt Service to 2072 (MWRA)'!$H30*AE$3 * 'Dashboard Helper'!$I$50</f>
        <v>7860117.8637327477</v>
      </c>
      <c r="AF32" s="2">
        <f>'Debt Service to 2072 (MWRA)'!$H30*AF$3 * 'Dashboard Helper'!$I$50</f>
        <v>2409585.0676669702</v>
      </c>
      <c r="AG32" s="2">
        <f>'Debt Service to 2072 (MWRA)'!$H30*AG$3 * 'Dashboard Helper'!$I$50</f>
        <v>2449545.8483446282</v>
      </c>
      <c r="AH32" s="2">
        <f>'Debt Service to 2072 (MWRA)'!$H30*AH$3 * 'Dashboard Helper'!$I$50</f>
        <v>3011965.8740670062</v>
      </c>
      <c r="AI32" s="2">
        <f>'Debt Service to 2072 (MWRA)'!$H30*AI$3 * 'Dashboard Helper'!$I$50</f>
        <v>1936925.754695866</v>
      </c>
      <c r="AJ32" s="2">
        <f>'Debt Service to 2072 (MWRA)'!$H30*AJ$3 * 'Dashboard Helper'!$I$50</f>
        <v>6532561.7646589447</v>
      </c>
      <c r="AK32" s="2">
        <f>'Debt Service to 2072 (MWRA)'!$H30*AK$3 * 'Dashboard Helper'!$I$50</f>
        <v>3066320.6847161418</v>
      </c>
      <c r="AL32" s="2">
        <f>'Debt Service to 2072 (MWRA)'!$H30*AL$3 * 'Dashboard Helper'!$I$50</f>
        <v>2800805.349024809</v>
      </c>
      <c r="AM32" s="2">
        <f>'Debt Service to 2072 (MWRA)'!$H30*AM$3 * 'Dashboard Helper'!$I$50</f>
        <v>1421195.8925193816</v>
      </c>
      <c r="AN32" s="2">
        <f>'Debt Service to 2072 (MWRA)'!$H30*AN$3 * 'Dashboard Helper'!$I$50</f>
        <v>6088461.4174633296</v>
      </c>
      <c r="AO32" s="2">
        <f>'Debt Service to 2072 (MWRA)'!$H30*AO$3 * 'Dashboard Helper'!$I$50</f>
        <v>1383784.1625561763</v>
      </c>
      <c r="AP32" s="2">
        <f>'Debt Service to 2072 (MWRA)'!$H30*AP$3 * 'Dashboard Helper'!$I$50</f>
        <v>2087833.7458487684</v>
      </c>
      <c r="AQ32" s="2">
        <f>'Debt Service to 2072 (MWRA)'!$H30*AQ$3 * 'Dashboard Helper'!$I$50</f>
        <v>1721848.2850279862</v>
      </c>
      <c r="AR32" s="2">
        <f>'Debt Service to 2072 (MWRA)'!$H30*AR$3 * 'Dashboard Helper'!$I$50</f>
        <v>4502351.2875879528</v>
      </c>
      <c r="AS32" s="2">
        <f t="shared" si="0"/>
        <v>233520551.37149271</v>
      </c>
    </row>
    <row r="33" spans="1:47" x14ac:dyDescent="0.25">
      <c r="A33" t="s">
        <v>93</v>
      </c>
      <c r="B33" s="2">
        <f>'Debt Service to 2072 (MWRA)'!$H31*B$3 * 'Dashboard Helper'!$I$50</f>
        <v>4102194.3993303026</v>
      </c>
      <c r="C33" s="2">
        <f>'Debt Service to 2072 (MWRA)'!$H31*C$3 * 'Dashboard Helper'!$I$50</f>
        <v>1262849.0384287396</v>
      </c>
      <c r="D33" s="2">
        <f>'Debt Service to 2072 (MWRA)'!$H31*D$3 * 'Dashboard Helper'!$I$50</f>
        <v>1672393.6674498012</v>
      </c>
      <c r="E33" s="2">
        <f>'Debt Service to 2072 (MWRA)'!$H31*E$3 * 'Dashboard Helper'!$I$50</f>
        <v>2456861.4632790098</v>
      </c>
      <c r="F33" s="2">
        <f>'Debt Service to 2072 (MWRA)'!$H31*F$3 * 'Dashboard Helper'!$I$50</f>
        <v>66544794.925629109</v>
      </c>
      <c r="G33" s="2">
        <f>'Debt Service to 2072 (MWRA)'!$H31*G$3 * 'Dashboard Helper'!$I$50</f>
        <v>4667194.3485852918</v>
      </c>
      <c r="H33" s="2">
        <f>'Debt Service to 2072 (MWRA)'!$H31*H$3 * 'Dashboard Helper'!$I$50</f>
        <v>6172891.7189312028</v>
      </c>
      <c r="I33" s="2">
        <f>'Debt Service to 2072 (MWRA)'!$H31*I$3 * 'Dashboard Helper'!$I$50</f>
        <v>2682753.63348829</v>
      </c>
      <c r="J33" s="2">
        <f>'Debt Service to 2072 (MWRA)'!$H31*J$3 * 'Dashboard Helper'!$I$50</f>
        <v>12512006.256429115</v>
      </c>
      <c r="K33" s="2">
        <f>'Debt Service to 2072 (MWRA)'!$H31*K$3 * 'Dashboard Helper'!$I$50</f>
        <v>2138642.633869689</v>
      </c>
      <c r="L33" s="2">
        <f>'Debt Service to 2072 (MWRA)'!$H31*L$3 * 'Dashboard Helper'!$I$50</f>
        <v>4026705.2309017633</v>
      </c>
      <c r="M33" s="2">
        <f>'Debt Service to 2072 (MWRA)'!$H31*M$3 * 'Dashboard Helper'!$I$50</f>
        <v>2717515.4317201208</v>
      </c>
      <c r="N33" s="2">
        <f>'Debt Service to 2072 (MWRA)'!$H31*N$3 * 'Dashboard Helper'!$I$50</f>
        <v>4310203.1873718314</v>
      </c>
      <c r="O33" s="2">
        <f>'Debt Service to 2072 (MWRA)'!$H31*O$3 * 'Dashboard Helper'!$I$50</f>
        <v>6266798.3602859741</v>
      </c>
      <c r="P33" s="2">
        <f>'Debt Service to 2072 (MWRA)'!$H31*P$3 * 'Dashboard Helper'!$I$50</f>
        <v>922215.74594439601</v>
      </c>
      <c r="Q33" s="2">
        <f>'Debt Service to 2072 (MWRA)'!$H31*Q$3 * 'Dashboard Helper'!$I$50</f>
        <v>869210.17996949167</v>
      </c>
      <c r="R33" s="2">
        <f>'Debt Service to 2072 (MWRA)'!$H31*R$3 * 'Dashboard Helper'!$I$50</f>
        <v>3709913.677183785</v>
      </c>
      <c r="S33" s="2">
        <f>'Debt Service to 2072 (MWRA)'!$H31*S$3 * 'Dashboard Helper'!$I$50</f>
        <v>6369287.4235108104</v>
      </c>
      <c r="T33" s="2">
        <f>'Debt Service to 2072 (MWRA)'!$H31*T$3 * 'Dashboard Helper'!$I$50</f>
        <v>5836436.7110606153</v>
      </c>
      <c r="U33" s="2">
        <f>'Debt Service to 2072 (MWRA)'!$H31*U$3 * 'Dashboard Helper'!$I$50</f>
        <v>3095125.218316074</v>
      </c>
      <c r="V33" s="2">
        <f>'Debt Service to 2072 (MWRA)'!$H31*V$3 * 'Dashboard Helper'!$I$50</f>
        <v>2703704.748930451</v>
      </c>
      <c r="W33" s="2">
        <f>'Debt Service to 2072 (MWRA)'!$H31*W$3 * 'Dashboard Helper'!$I$50</f>
        <v>2814332.2495555333</v>
      </c>
      <c r="X33" s="2">
        <f>'Debt Service to 2072 (MWRA)'!$H31*X$3 * 'Dashboard Helper'!$I$50</f>
        <v>2985907.6084899991</v>
      </c>
      <c r="Y33" s="2">
        <f>'Debt Service to 2072 (MWRA)'!$H31*Y$3 * 'Dashboard Helper'!$I$50</f>
        <v>10318973.792122383</v>
      </c>
      <c r="Z33" s="2">
        <f>'Debt Service to 2072 (MWRA)'!$H31*Z$3 * 'Dashboard Helper'!$I$50</f>
        <v>3799040.692905359</v>
      </c>
      <c r="AA33" s="2">
        <f>'Debt Service to 2072 (MWRA)'!$H31*AA$3 * 'Dashboard Helper'!$I$50</f>
        <v>9886751.9005614631</v>
      </c>
      <c r="AB33" s="2">
        <f>'Debt Service to 2072 (MWRA)'!$H31*AB$3 * 'Dashboard Helper'!$I$50</f>
        <v>3112490.711612829</v>
      </c>
      <c r="AC33" s="2">
        <f>'Debt Service to 2072 (MWRA)'!$H31*AC$3 * 'Dashboard Helper'!$I$50</f>
        <v>2391894.824823271</v>
      </c>
      <c r="AD33" s="2">
        <f>'Debt Service to 2072 (MWRA)'!$H31*AD$3 * 'Dashboard Helper'!$I$50</f>
        <v>5205731.0900996337</v>
      </c>
      <c r="AE33" s="2">
        <f>'Debt Service to 2072 (MWRA)'!$H31*AE$3 * 'Dashboard Helper'!$I$50</f>
        <v>7830895.6237716665</v>
      </c>
      <c r="AF33" s="2">
        <f>'Debt Service to 2072 (MWRA)'!$H31*AF$3 * 'Dashboard Helper'!$I$50</f>
        <v>2400626.7448689248</v>
      </c>
      <c r="AG33" s="2">
        <f>'Debt Service to 2072 (MWRA)'!$H31*AG$3 * 'Dashboard Helper'!$I$50</f>
        <v>2440438.9598962655</v>
      </c>
      <c r="AH33" s="2">
        <f>'Debt Service to 2072 (MWRA)'!$H31*AH$3 * 'Dashboard Helper'!$I$50</f>
        <v>3000768.02804835</v>
      </c>
      <c r="AI33" s="2">
        <f>'Debt Service to 2072 (MWRA)'!$H31*AI$3 * 'Dashboard Helper'!$I$50</f>
        <v>1929724.6783034008</v>
      </c>
      <c r="AJ33" s="2">
        <f>'Debt Service to 2072 (MWRA)'!$H31*AJ$3 * 'Dashboard Helper'!$I$50</f>
        <v>6508275.0948205376</v>
      </c>
      <c r="AK33" s="2">
        <f>'Debt Service to 2072 (MWRA)'!$H31*AK$3 * 'Dashboard Helper'!$I$50</f>
        <v>3054920.7591170808</v>
      </c>
      <c r="AL33" s="2">
        <f>'Debt Service to 2072 (MWRA)'!$H31*AL$3 * 'Dashboard Helper'!$I$50</f>
        <v>2790392.5527522331</v>
      </c>
      <c r="AM33" s="2">
        <f>'Debt Service to 2072 (MWRA)'!$H31*AM$3 * 'Dashboard Helper'!$I$50</f>
        <v>1415912.1896382163</v>
      </c>
      <c r="AN33" s="2">
        <f>'Debt Service to 2072 (MWRA)'!$H31*AN$3 * 'Dashboard Helper'!$I$50</f>
        <v>6065825.8178935284</v>
      </c>
      <c r="AO33" s="2">
        <f>'Debt Service to 2072 (MWRA)'!$H31*AO$3 * 'Dashboard Helper'!$I$50</f>
        <v>1378639.5484990336</v>
      </c>
      <c r="AP33" s="2">
        <f>'Debt Service to 2072 (MWRA)'!$H31*AP$3 * 'Dashboard Helper'!$I$50</f>
        <v>2080071.6257663779</v>
      </c>
      <c r="AQ33" s="2">
        <f>'Debt Service to 2072 (MWRA)'!$H31*AQ$3 * 'Dashboard Helper'!$I$50</f>
        <v>1715446.8207453925</v>
      </c>
      <c r="AR33" s="2">
        <f>'Debt Service to 2072 (MWRA)'!$H31*AR$3 * 'Dashboard Helper'!$I$50</f>
        <v>4485612.5068220766</v>
      </c>
      <c r="AS33" s="2">
        <f t="shared" si="0"/>
        <v>232652371.82172936</v>
      </c>
    </row>
    <row r="34" spans="1:47" x14ac:dyDescent="0.25">
      <c r="A34" t="s">
        <v>94</v>
      </c>
      <c r="B34" s="2">
        <f>'Debt Service to 2072 (MWRA)'!$H32*B$3 * 'Dashboard Helper'!$I$50</f>
        <v>4072623.405179305</v>
      </c>
      <c r="C34" s="2">
        <f>'Debt Service to 2072 (MWRA)'!$H32*C$3 * 'Dashboard Helper'!$I$50</f>
        <v>1253745.6908313988</v>
      </c>
      <c r="D34" s="2">
        <f>'Debt Service to 2072 (MWRA)'!$H32*D$3 * 'Dashboard Helper'!$I$50</f>
        <v>1660338.0848654173</v>
      </c>
      <c r="E34" s="2">
        <f>'Debt Service to 2072 (MWRA)'!$H32*E$3 * 'Dashboard Helper'!$I$50</f>
        <v>2439150.982280768</v>
      </c>
      <c r="F34" s="2">
        <f>'Debt Service to 2072 (MWRA)'!$H32*F$3 * 'Dashboard Helper'!$I$50</f>
        <v>66065101.485979743</v>
      </c>
      <c r="G34" s="2">
        <f>'Debt Service to 2072 (MWRA)'!$H32*G$3 * 'Dashboard Helper'!$I$50</f>
        <v>4633550.5074240556</v>
      </c>
      <c r="H34" s="2">
        <f>'Debt Service to 2072 (MWRA)'!$H32*H$3 * 'Dashboard Helper'!$I$50</f>
        <v>6128393.9386833785</v>
      </c>
      <c r="I34" s="2">
        <f>'Debt Service to 2072 (MWRA)'!$H32*I$3 * 'Dashboard Helper'!$I$50</f>
        <v>2663414.7908392432</v>
      </c>
      <c r="J34" s="2">
        <f>'Debt Service to 2072 (MWRA)'!$H32*J$3 * 'Dashboard Helper'!$I$50</f>
        <v>12421812.465543311</v>
      </c>
      <c r="K34" s="2">
        <f>'Debt Service to 2072 (MWRA)'!$H32*K$3 * 'Dashboard Helper'!$I$50</f>
        <v>2123226.0585782891</v>
      </c>
      <c r="L34" s="2">
        <f>'Debt Service to 2072 (MWRA)'!$H32*L$3 * 'Dashboard Helper'!$I$50</f>
        <v>3997678.4064172325</v>
      </c>
      <c r="M34" s="2">
        <f>'Debt Service to 2072 (MWRA)'!$H32*M$3 * 'Dashboard Helper'!$I$50</f>
        <v>2697926.0058875075</v>
      </c>
      <c r="N34" s="2">
        <f>'Debt Service to 2072 (MWRA)'!$H32*N$3 * 'Dashboard Helper'!$I$50</f>
        <v>4279132.7453508023</v>
      </c>
      <c r="O34" s="2">
        <f>'Debt Service to 2072 (MWRA)'!$H32*O$3 * 'Dashboard Helper'!$I$50</f>
        <v>6221623.646555257</v>
      </c>
      <c r="P34" s="2">
        <f>'Debt Service to 2072 (MWRA)'!$H32*P$3 * 'Dashboard Helper'!$I$50</f>
        <v>915567.8804912786</v>
      </c>
      <c r="Q34" s="2">
        <f>'Debt Service to 2072 (MWRA)'!$H32*Q$3 * 'Dashboard Helper'!$I$50</f>
        <v>862944.40934875724</v>
      </c>
      <c r="R34" s="2">
        <f>'Debt Service to 2072 (MWRA)'!$H32*R$3 * 'Dashboard Helper'!$I$50</f>
        <v>3683170.4697759114</v>
      </c>
      <c r="S34" s="2">
        <f>'Debt Service to 2072 (MWRA)'!$H32*S$3 * 'Dashboard Helper'!$I$50</f>
        <v>6323373.9092274783</v>
      </c>
      <c r="T34" s="2">
        <f>'Debt Service to 2072 (MWRA)'!$H32*T$3 * 'Dashboard Helper'!$I$50</f>
        <v>5794364.2934605097</v>
      </c>
      <c r="U34" s="2">
        <f>'Debt Service to 2072 (MWRA)'!$H32*U$3 * 'Dashboard Helper'!$I$50</f>
        <v>3072813.7623445159</v>
      </c>
      <c r="V34" s="2">
        <f>'Debt Service to 2072 (MWRA)'!$H32*V$3 * 'Dashboard Helper'!$I$50</f>
        <v>2684214.8785016625</v>
      </c>
      <c r="W34" s="2">
        <f>'Debt Service to 2072 (MWRA)'!$H32*W$3 * 'Dashboard Helper'!$I$50</f>
        <v>2794044.9120017216</v>
      </c>
      <c r="X34" s="2">
        <f>'Debt Service to 2072 (MWRA)'!$H32*X$3 * 'Dashboard Helper'!$I$50</f>
        <v>2964383.4563336577</v>
      </c>
      <c r="Y34" s="2">
        <f>'Debt Service to 2072 (MWRA)'!$H32*Y$3 * 'Dashboard Helper'!$I$50</f>
        <v>10244588.649940686</v>
      </c>
      <c r="Z34" s="2">
        <f>'Debt Service to 2072 (MWRA)'!$H32*Z$3 * 'Dashboard Helper'!$I$50</f>
        <v>3771655.0063255993</v>
      </c>
      <c r="AA34" s="2">
        <f>'Debt Service to 2072 (MWRA)'!$H32*AA$3 * 'Dashboard Helper'!$I$50</f>
        <v>9815482.4642150048</v>
      </c>
      <c r="AB34" s="2">
        <f>'Debt Service to 2072 (MWRA)'!$H32*AB$3 * 'Dashboard Helper'!$I$50</f>
        <v>3090054.0751035591</v>
      </c>
      <c r="AC34" s="2">
        <f>'Debt Service to 2072 (MWRA)'!$H32*AC$3 * 'Dashboard Helper'!$I$50</f>
        <v>2374652.6609984175</v>
      </c>
      <c r="AD34" s="2">
        <f>'Debt Service to 2072 (MWRA)'!$H32*AD$3 * 'Dashboard Helper'!$I$50</f>
        <v>5168205.1640630392</v>
      </c>
      <c r="AE34" s="2">
        <f>'Debt Service to 2072 (MWRA)'!$H32*AE$3 * 'Dashboard Helper'!$I$50</f>
        <v>7774445.9906861577</v>
      </c>
      <c r="AF34" s="2">
        <f>'Debt Service to 2072 (MWRA)'!$H32*AF$3 * 'Dashboard Helper'!$I$50</f>
        <v>2383321.6363048754</v>
      </c>
      <c r="AG34" s="2">
        <f>'Debt Service to 2072 (MWRA)'!$H32*AG$3 * 'Dashboard Helper'!$I$50</f>
        <v>2422846.8618180417</v>
      </c>
      <c r="AH34" s="2">
        <f>'Debt Service to 2072 (MWRA)'!$H32*AH$3 * 'Dashboard Helper'!$I$50</f>
        <v>2979136.7533773091</v>
      </c>
      <c r="AI34" s="2">
        <f>'Debt Service to 2072 (MWRA)'!$H32*AI$3 * 'Dashboard Helper'!$I$50</f>
        <v>1915814.1046883471</v>
      </c>
      <c r="AJ34" s="2">
        <f>'Debt Service to 2072 (MWRA)'!$H32*AJ$3 * 'Dashboard Helper'!$I$50</f>
        <v>6461359.6768692471</v>
      </c>
      <c r="AK34" s="2">
        <f>'Debt Service to 2072 (MWRA)'!$H32*AK$3 * 'Dashboard Helper'!$I$50</f>
        <v>3032899.1201829636</v>
      </c>
      <c r="AL34" s="2">
        <f>'Debt Service to 2072 (MWRA)'!$H32*AL$3 * 'Dashboard Helper'!$I$50</f>
        <v>2770277.7864042772</v>
      </c>
      <c r="AM34" s="2">
        <f>'Debt Service to 2072 (MWRA)'!$H32*AM$3 * 'Dashboard Helper'!$I$50</f>
        <v>1405705.4741580936</v>
      </c>
      <c r="AN34" s="2">
        <f>'Debt Service to 2072 (MWRA)'!$H32*AN$3 * 'Dashboard Helper'!$I$50</f>
        <v>6022099.830697217</v>
      </c>
      <c r="AO34" s="2">
        <f>'Debt Service to 2072 (MWRA)'!$H32*AO$3 * 'Dashboard Helper'!$I$50</f>
        <v>1368701.5158130021</v>
      </c>
      <c r="AP34" s="2">
        <f>'Debt Service to 2072 (MWRA)'!$H32*AP$3 * 'Dashboard Helper'!$I$50</f>
        <v>2065077.2642389876</v>
      </c>
      <c r="AQ34" s="2">
        <f>'Debt Service to 2072 (MWRA)'!$H32*AQ$3 * 'Dashboard Helper'!$I$50</f>
        <v>1703080.886085911</v>
      </c>
      <c r="AR34" s="2">
        <f>'Debt Service to 2072 (MWRA)'!$H32*AR$3 * 'Dashboard Helper'!$I$50</f>
        <v>4453277.6127896206</v>
      </c>
      <c r="AS34" s="2">
        <f t="shared" si="0"/>
        <v>230975278.72066155</v>
      </c>
    </row>
    <row r="35" spans="1:47" x14ac:dyDescent="0.25">
      <c r="A35" t="s">
        <v>95</v>
      </c>
      <c r="B35" s="2">
        <f>'Debt Service to 2072 (MWRA)'!$H33*B$3</f>
        <v>3413159.9733060598</v>
      </c>
      <c r="C35" s="2">
        <f>'Debt Service to 2072 (MWRA)'!$H33*C$3</f>
        <v>1050731.7232446843</v>
      </c>
      <c r="D35" s="2">
        <f>'Debt Service to 2072 (MWRA)'!$H33*D$3</f>
        <v>1391486.2558151954</v>
      </c>
      <c r="E35" s="2">
        <f>'Debt Service to 2072 (MWRA)'!$H33*E$3</f>
        <v>2044189.1315026567</v>
      </c>
      <c r="F35" s="2">
        <f>'Debt Service to 2072 (MWRA)'!$H33*F$3</f>
        <v>55367446.874067433</v>
      </c>
      <c r="G35" s="2">
        <f>'Debt Service to 2072 (MWRA)'!$H33*G$3</f>
        <v>3883258.419160286</v>
      </c>
      <c r="H35" s="2">
        <f>'Debt Service to 2072 (MWRA)'!$H33*H$3</f>
        <v>5136047.9011058137</v>
      </c>
      <c r="I35" s="2">
        <f>'Debt Service to 2072 (MWRA)'!$H33*I$3</f>
        <v>2232138.8088186374</v>
      </c>
      <c r="J35" s="2">
        <f>'Debt Service to 2072 (MWRA)'!$H33*J$3</f>
        <v>10410398.626445074</v>
      </c>
      <c r="K35" s="2">
        <f>'Debt Service to 2072 (MWRA)'!$H33*K$3</f>
        <v>1779420.6525954846</v>
      </c>
      <c r="L35" s="2">
        <f>'Debt Service to 2072 (MWRA)'!$H33*L$3</f>
        <v>3350350.5149974744</v>
      </c>
      <c r="M35" s="2">
        <f>'Debt Service to 2072 (MWRA)'!$H33*M$3</f>
        <v>2261061.7624320486</v>
      </c>
      <c r="N35" s="2">
        <f>'Debt Service to 2072 (MWRA)'!$H33*N$3</f>
        <v>3586230.0914738281</v>
      </c>
      <c r="O35" s="2">
        <f>'Debt Service to 2072 (MWRA)'!$H33*O$3</f>
        <v>5214181.2995503237</v>
      </c>
      <c r="P35" s="2">
        <f>'Debt Service to 2072 (MWRA)'!$H33*P$3</f>
        <v>767313.6776072511</v>
      </c>
      <c r="Q35" s="2">
        <f>'Debt Service to 2072 (MWRA)'!$H33*Q$3</f>
        <v>723211.31225432875</v>
      </c>
      <c r="R35" s="2">
        <f>'Debt Service to 2072 (MWRA)'!$H33*R$3</f>
        <v>3086769.5761691835</v>
      </c>
      <c r="S35" s="2">
        <f>'Debt Service to 2072 (MWRA)'!$H33*S$3</f>
        <v>5299455.5538269505</v>
      </c>
      <c r="T35" s="2">
        <f>'Debt Service to 2072 (MWRA)'!$H33*T$3</f>
        <v>4856106.3249899326</v>
      </c>
      <c r="U35" s="2">
        <f>'Debt Service to 2072 (MWRA)'!$H33*U$3</f>
        <v>2575245.4611247187</v>
      </c>
      <c r="V35" s="2">
        <f>'Debt Service to 2072 (MWRA)'!$H33*V$3</f>
        <v>2249570.8224343187</v>
      </c>
      <c r="W35" s="2">
        <f>'Debt Service to 2072 (MWRA)'!$H33*W$3</f>
        <v>2341616.5229359982</v>
      </c>
      <c r="X35" s="2">
        <f>'Debt Service to 2072 (MWRA)'!$H33*X$3</f>
        <v>2484372.8359026243</v>
      </c>
      <c r="Y35" s="2">
        <f>'Debt Service to 2072 (MWRA)'!$H33*Y$3</f>
        <v>8585723.8551679086</v>
      </c>
      <c r="Z35" s="2">
        <f>'Debt Service to 2072 (MWRA)'!$H33*Z$3</f>
        <v>3160926.1696867305</v>
      </c>
      <c r="AA35" s="2">
        <f>'Debt Service to 2072 (MWRA)'!$H33*AA$3</f>
        <v>8226101.0981129995</v>
      </c>
      <c r="AB35" s="2">
        <f>'Debt Service to 2072 (MWRA)'!$H33*AB$3</f>
        <v>2589694.1197857698</v>
      </c>
      <c r="AC35" s="2">
        <f>'Debt Service to 2072 (MWRA)'!$H33*AC$3</f>
        <v>1990134.7624523807</v>
      </c>
      <c r="AD35" s="2">
        <f>'Debt Service to 2072 (MWRA)'!$H33*AD$3</f>
        <v>4331338.6102383845</v>
      </c>
      <c r="AE35" s="2">
        <f>'Debt Service to 2072 (MWRA)'!$H33*AE$3</f>
        <v>6515561.4035645165</v>
      </c>
      <c r="AF35" s="2">
        <f>'Debt Service to 2072 (MWRA)'!$H33*AF$3</f>
        <v>1997400.005658505</v>
      </c>
      <c r="AG35" s="2">
        <f>'Debt Service to 2072 (MWRA)'!$H33*AG$3</f>
        <v>2030525.0713068217</v>
      </c>
      <c r="AH35" s="2">
        <f>'Debt Service to 2072 (MWRA)'!$H33*AH$3</f>
        <v>2496737.1912416541</v>
      </c>
      <c r="AI35" s="2">
        <f>'Debt Service to 2072 (MWRA)'!$H33*AI$3</f>
        <v>1605594.0772971029</v>
      </c>
      <c r="AJ35" s="2">
        <f>'Debt Service to 2072 (MWRA)'!$H33*AJ$3</f>
        <v>5415097.8443470737</v>
      </c>
      <c r="AK35" s="2">
        <f>'Debt Service to 2072 (MWRA)'!$H33*AK$3</f>
        <v>2541794.0354904728</v>
      </c>
      <c r="AL35" s="2">
        <f>'Debt Service to 2072 (MWRA)'!$H33*AL$3</f>
        <v>2321697.9118347187</v>
      </c>
      <c r="AM35" s="2">
        <f>'Debt Service to 2072 (MWRA)'!$H33*AM$3</f>
        <v>1178085.2736228835</v>
      </c>
      <c r="AN35" s="2">
        <f>'Debt Service to 2072 (MWRA)'!$H33*AN$3</f>
        <v>5046965.5680044377</v>
      </c>
      <c r="AO35" s="2">
        <f>'Debt Service to 2072 (MWRA)'!$H33*AO$3</f>
        <v>1147073.2165501059</v>
      </c>
      <c r="AP35" s="2">
        <f>'Debt Service to 2072 (MWRA)'!$H33*AP$3</f>
        <v>1730687.6572778951</v>
      </c>
      <c r="AQ35" s="2">
        <f>'Debt Service to 2072 (MWRA)'!$H33*AQ$3</f>
        <v>1427307.8881535146</v>
      </c>
      <c r="AR35" s="2">
        <f>'Debt Service to 2072 (MWRA)'!$H33*AR$3</f>
        <v>3732176.3850454274</v>
      </c>
      <c r="AS35" s="2">
        <f t="shared" si="0"/>
        <v>193574386.26659957</v>
      </c>
    </row>
    <row r="36" spans="1:47" x14ac:dyDescent="0.25">
      <c r="A36" t="s">
        <v>96</v>
      </c>
      <c r="B36" s="2">
        <f>'Debt Service to 2072 (MWRA)'!$H34*B$3</f>
        <v>3335382.0138893048</v>
      </c>
      <c r="C36" s="2">
        <f>'Debt Service to 2072 (MWRA)'!$H34*C$3</f>
        <v>1026787.9966196287</v>
      </c>
      <c r="D36" s="2">
        <f>'Debt Service to 2072 (MWRA)'!$H34*D$3</f>
        <v>1359777.5277215235</v>
      </c>
      <c r="E36" s="2">
        <f>'Debt Service to 2072 (MWRA)'!$H34*E$3</f>
        <v>1997606.8263796475</v>
      </c>
      <c r="F36" s="2">
        <f>'Debt Service to 2072 (MWRA)'!$H34*F$3</f>
        <v>54105751.826176278</v>
      </c>
      <c r="G36" s="2">
        <f>'Debt Service to 2072 (MWRA)'!$H34*G$3</f>
        <v>3794768.0120031713</v>
      </c>
      <c r="H36" s="2">
        <f>'Debt Service to 2072 (MWRA)'!$H34*H$3</f>
        <v>5019009.3420171868</v>
      </c>
      <c r="I36" s="2">
        <f>'Debt Service to 2072 (MWRA)'!$H34*I$3</f>
        <v>2181273.568676759</v>
      </c>
      <c r="J36" s="2">
        <f>'Debt Service to 2072 (MWRA)'!$H34*J$3</f>
        <v>10173169.909299539</v>
      </c>
      <c r="K36" s="2">
        <f>'Debt Service to 2072 (MWRA)'!$H34*K$3</f>
        <v>1738871.8039082519</v>
      </c>
      <c r="L36" s="2">
        <f>'Debt Service to 2072 (MWRA)'!$H34*L$3</f>
        <v>3274003.8367212228</v>
      </c>
      <c r="M36" s="2">
        <f>'Debt Service to 2072 (MWRA)'!$H34*M$3</f>
        <v>2209537.4355992596</v>
      </c>
      <c r="N36" s="2">
        <f>'Debt Service to 2072 (MWRA)'!$H34*N$3</f>
        <v>3504508.267505636</v>
      </c>
      <c r="O36" s="2">
        <f>'Debt Service to 2072 (MWRA)'!$H34*O$3</f>
        <v>5095362.2624469437</v>
      </c>
      <c r="P36" s="2">
        <f>'Debt Service to 2072 (MWRA)'!$H34*P$3</f>
        <v>749828.38756998093</v>
      </c>
      <c r="Q36" s="2">
        <f>'Debt Service to 2072 (MWRA)'!$H34*Q$3</f>
        <v>706731.01231697469</v>
      </c>
      <c r="R36" s="2">
        <f>'Debt Service to 2072 (MWRA)'!$H34*R$3</f>
        <v>3016429.2930585705</v>
      </c>
      <c r="S36" s="2">
        <f>'Debt Service to 2072 (MWRA)'!$H34*S$3</f>
        <v>5178693.3152503613</v>
      </c>
      <c r="T36" s="2">
        <f>'Debt Service to 2072 (MWRA)'!$H34*T$3</f>
        <v>4745446.9818526506</v>
      </c>
      <c r="U36" s="2">
        <f>'Debt Service to 2072 (MWRA)'!$H34*U$3</f>
        <v>2516561.6201884476</v>
      </c>
      <c r="V36" s="2">
        <f>'Debt Service to 2072 (MWRA)'!$H34*V$3</f>
        <v>2198308.3473376897</v>
      </c>
      <c r="W36" s="2">
        <f>'Debt Service to 2072 (MWRA)'!$H34*W$3</f>
        <v>2288256.5408915272</v>
      </c>
      <c r="X36" s="2">
        <f>'Debt Service to 2072 (MWRA)'!$H34*X$3</f>
        <v>2427759.7702631149</v>
      </c>
      <c r="Y36" s="2">
        <f>'Debt Service to 2072 (MWRA)'!$H34*Y$3</f>
        <v>8390075.222583048</v>
      </c>
      <c r="Z36" s="2">
        <f>'Debt Service to 2072 (MWRA)'!$H34*Z$3</f>
        <v>3088896.0306753684</v>
      </c>
      <c r="AA36" s="2">
        <f>'Debt Service to 2072 (MWRA)'!$H34*AA$3</f>
        <v>8038647.4298492698</v>
      </c>
      <c r="AB36" s="2">
        <f>'Debt Service to 2072 (MWRA)'!$H34*AB$3</f>
        <v>2530681.0275997021</v>
      </c>
      <c r="AC36" s="2">
        <f>'Debt Service to 2072 (MWRA)'!$H34*AC$3</f>
        <v>1944784.2303945578</v>
      </c>
      <c r="AD36" s="2">
        <f>'Debt Service to 2072 (MWRA)'!$H34*AD$3</f>
        <v>4232637.500040777</v>
      </c>
      <c r="AE36" s="2">
        <f>'Debt Service to 2072 (MWRA)'!$H34*AE$3</f>
        <v>6367086.9475216754</v>
      </c>
      <c r="AF36" s="2">
        <f>'Debt Service to 2072 (MWRA)'!$H34*AF$3</f>
        <v>1951883.915643933</v>
      </c>
      <c r="AG36" s="2">
        <f>'Debt Service to 2072 (MWRA)'!$H34*AG$3</f>
        <v>1984254.1382635543</v>
      </c>
      <c r="AH36" s="2">
        <f>'Debt Service to 2072 (MWRA)'!$H34*AH$3</f>
        <v>2439842.3707663636</v>
      </c>
      <c r="AI36" s="2">
        <f>'Debt Service to 2072 (MWRA)'!$H34*AI$3</f>
        <v>1569006.3310559462</v>
      </c>
      <c r="AJ36" s="2">
        <f>'Debt Service to 2072 (MWRA)'!$H34*AJ$3</f>
        <v>5291700.3875418408</v>
      </c>
      <c r="AK36" s="2">
        <f>'Debt Service to 2072 (MWRA)'!$H34*AK$3</f>
        <v>2483872.4745662026</v>
      </c>
      <c r="AL36" s="2">
        <f>'Debt Service to 2072 (MWRA)'!$H34*AL$3</f>
        <v>2268791.8285052185</v>
      </c>
      <c r="AM36" s="2">
        <f>'Debt Service to 2072 (MWRA)'!$H34*AM$3</f>
        <v>1151239.4564569909</v>
      </c>
      <c r="AN36" s="2">
        <f>'Debt Service to 2072 (MWRA)'!$H34*AN$3</f>
        <v>4931956.9876284692</v>
      </c>
      <c r="AO36" s="2">
        <f>'Debt Service to 2072 (MWRA)'!$H34*AO$3</f>
        <v>1120934.0918730802</v>
      </c>
      <c r="AP36" s="2">
        <f>'Debt Service to 2072 (MWRA)'!$H34*AP$3</f>
        <v>1691249.3199530691</v>
      </c>
      <c r="AQ36" s="2">
        <f>'Debt Service to 2072 (MWRA)'!$H34*AQ$3</f>
        <v>1394782.8685622152</v>
      </c>
      <c r="AR36" s="2">
        <f>'Debt Service to 2072 (MWRA)'!$H34*AR$3</f>
        <v>3647128.7852603341</v>
      </c>
      <c r="AS36" s="2">
        <f t="shared" si="0"/>
        <v>189163277.24243528</v>
      </c>
    </row>
    <row r="37" spans="1:47" x14ac:dyDescent="0.25">
      <c r="A37" t="s">
        <v>97</v>
      </c>
      <c r="B37" s="2">
        <f>'Debt Service to 2072 (MWRA)'!$H35*B$3</f>
        <v>3227100.6644192124</v>
      </c>
      <c r="C37" s="2">
        <f>'Debt Service to 2072 (MWRA)'!$H35*C$3</f>
        <v>993453.88693423779</v>
      </c>
      <c r="D37" s="2">
        <f>'Debt Service to 2072 (MWRA)'!$H35*D$3</f>
        <v>1315633.0953693499</v>
      </c>
      <c r="E37" s="2">
        <f>'Debt Service to 2072 (MWRA)'!$H35*E$3</f>
        <v>1932755.615342855</v>
      </c>
      <c r="F37" s="2">
        <f>'Debt Service to 2072 (MWRA)'!$H35*F$3</f>
        <v>52349238.240195565</v>
      </c>
      <c r="G37" s="2">
        <f>'Debt Service to 2072 (MWRA)'!$H35*G$3</f>
        <v>3671572.9478232511</v>
      </c>
      <c r="H37" s="2">
        <f>'Debt Service to 2072 (MWRA)'!$H35*H$3</f>
        <v>4856069.9538770849</v>
      </c>
      <c r="I37" s="2">
        <f>'Debt Service to 2072 (MWRA)'!$H35*I$3</f>
        <v>2110459.7174908356</v>
      </c>
      <c r="J37" s="2">
        <f>'Debt Service to 2072 (MWRA)'!$H35*J$3</f>
        <v>9842903.5225467402</v>
      </c>
      <c r="K37" s="2">
        <f>'Debt Service to 2072 (MWRA)'!$H35*K$3</f>
        <v>1682420.2836030493</v>
      </c>
      <c r="L37" s="2">
        <f>'Debt Service to 2072 (MWRA)'!$H35*L$3</f>
        <v>3167715.0961409365</v>
      </c>
      <c r="M37" s="2">
        <f>'Debt Service to 2072 (MWRA)'!$H35*M$3</f>
        <v>2137806.0134607828</v>
      </c>
      <c r="N37" s="2">
        <f>'Debt Service to 2072 (MWRA)'!$H35*N$3</f>
        <v>3390736.3268840243</v>
      </c>
      <c r="O37" s="2">
        <f>'Debt Service to 2072 (MWRA)'!$H35*O$3</f>
        <v>4929944.1185824033</v>
      </c>
      <c r="P37" s="2">
        <f>'Debt Service to 2072 (MWRA)'!$H35*P$3</f>
        <v>725485.61983334483</v>
      </c>
      <c r="Q37" s="2">
        <f>'Debt Service to 2072 (MWRA)'!$H35*Q$3</f>
        <v>683787.37725287245</v>
      </c>
      <c r="R37" s="2">
        <f>'Debt Service to 2072 (MWRA)'!$H35*R$3</f>
        <v>2918502.5689012278</v>
      </c>
      <c r="S37" s="2">
        <f>'Debt Service to 2072 (MWRA)'!$H35*S$3</f>
        <v>5010569.8744175164</v>
      </c>
      <c r="T37" s="2">
        <f>'Debt Service to 2072 (MWRA)'!$H35*T$3</f>
        <v>4591388.6458377587</v>
      </c>
      <c r="U37" s="2">
        <f>'Debt Service to 2072 (MWRA)'!$H35*U$3</f>
        <v>2434862.8261301033</v>
      </c>
      <c r="V37" s="2">
        <f>'Debt Service to 2072 (MWRA)'!$H35*V$3</f>
        <v>2126941.471396686</v>
      </c>
      <c r="W37" s="2">
        <f>'Debt Service to 2072 (MWRA)'!$H35*W$3</f>
        <v>2213969.5461335937</v>
      </c>
      <c r="X37" s="2">
        <f>'Debt Service to 2072 (MWRA)'!$H35*X$3</f>
        <v>2348943.8796039359</v>
      </c>
      <c r="Y37" s="2">
        <f>'Debt Service to 2072 (MWRA)'!$H35*Y$3</f>
        <v>8117696.0277940482</v>
      </c>
      <c r="Z37" s="2">
        <f>'Debt Service to 2072 (MWRA)'!$H35*Z$3</f>
        <v>2988616.71358919</v>
      </c>
      <c r="AA37" s="2">
        <f>'Debt Service to 2072 (MWRA)'!$H35*AA$3</f>
        <v>7777677.1457877522</v>
      </c>
      <c r="AB37" s="2">
        <f>'Debt Service to 2072 (MWRA)'!$H35*AB$3</f>
        <v>2448523.8547164313</v>
      </c>
      <c r="AC37" s="2">
        <f>'Debt Service to 2072 (MWRA)'!$H35*AC$3</f>
        <v>1881647.875992466</v>
      </c>
      <c r="AD37" s="2">
        <f>'Debt Service to 2072 (MWRA)'!$H35*AD$3</f>
        <v>4095227.2428607591</v>
      </c>
      <c r="AE37" s="2">
        <f>'Debt Service to 2072 (MWRA)'!$H35*AE$3</f>
        <v>6160382.9585932447</v>
      </c>
      <c r="AF37" s="2">
        <f>'Debt Service to 2072 (MWRA)'!$H35*AF$3</f>
        <v>1888517.0738504676</v>
      </c>
      <c r="AG37" s="2">
        <f>'Debt Service to 2072 (MWRA)'!$H35*AG$3</f>
        <v>1919836.4149298924</v>
      </c>
      <c r="AH37" s="2">
        <f>'Debt Service to 2072 (MWRA)'!$H35*AH$3</f>
        <v>2360634.2251024647</v>
      </c>
      <c r="AI37" s="2">
        <f>'Debt Service to 2072 (MWRA)'!$H35*AI$3</f>
        <v>1518069.4002497061</v>
      </c>
      <c r="AJ37" s="2">
        <f>'Debt Service to 2072 (MWRA)'!$H35*AJ$3</f>
        <v>5119908.2340288796</v>
      </c>
      <c r="AK37" s="2">
        <f>'Debt Service to 2072 (MWRA)'!$H35*AK$3</f>
        <v>2403234.9157085824</v>
      </c>
      <c r="AL37" s="2">
        <f>'Debt Service to 2072 (MWRA)'!$H35*AL$3</f>
        <v>2195136.744969286</v>
      </c>
      <c r="AM37" s="2">
        <f>'Debt Service to 2072 (MWRA)'!$H35*AM$3</f>
        <v>1113865.0983207189</v>
      </c>
      <c r="AN37" s="2">
        <f>'Debt Service to 2072 (MWRA)'!$H35*AN$3</f>
        <v>4771843.7064735675</v>
      </c>
      <c r="AO37" s="2">
        <f>'Debt Service to 2072 (MWRA)'!$H35*AO$3</f>
        <v>1084543.5807923072</v>
      </c>
      <c r="AP37" s="2">
        <f>'Debt Service to 2072 (MWRA)'!$H35*AP$3</f>
        <v>1636343.8374948991</v>
      </c>
      <c r="AQ37" s="2">
        <f>'Debt Service to 2072 (MWRA)'!$H35*AQ$3</f>
        <v>1349502.0070007017</v>
      </c>
      <c r="AR37" s="2">
        <f>'Debt Service to 2072 (MWRA)'!$H35*AR$3</f>
        <v>3528726.7476782263</v>
      </c>
      <c r="AS37" s="2">
        <f t="shared" si="0"/>
        <v>183022195.09811094</v>
      </c>
    </row>
    <row r="38" spans="1:47" x14ac:dyDescent="0.25">
      <c r="A38" t="s">
        <v>98</v>
      </c>
      <c r="B38" s="2">
        <f>'Debt Service to 2072 (MWRA)'!$H36*B$3</f>
        <v>3147080.1825761558</v>
      </c>
      <c r="C38" s="2">
        <f>'Debt Service to 2072 (MWRA)'!$H36*C$3</f>
        <v>968819.80607093067</v>
      </c>
      <c r="D38" s="2">
        <f>'Debt Service to 2072 (MWRA)'!$H36*D$3</f>
        <v>1283010.1296896988</v>
      </c>
      <c r="E38" s="2">
        <f>'Debt Service to 2072 (MWRA)'!$H36*E$3</f>
        <v>1884830.2322490362</v>
      </c>
      <c r="F38" s="2">
        <f>'Debt Service to 2072 (MWRA)'!$H36*F$3</f>
        <v>51051165.541601479</v>
      </c>
      <c r="G38" s="2">
        <f>'Debt Service to 2072 (MWRA)'!$H36*G$3</f>
        <v>3580531.1530487384</v>
      </c>
      <c r="H38" s="2">
        <f>'Debt Service to 2072 (MWRA)'!$H36*H$3</f>
        <v>4735656.8964670002</v>
      </c>
      <c r="I38" s="2">
        <f>'Debt Service to 2072 (MWRA)'!$H36*I$3</f>
        <v>2058127.9122372887</v>
      </c>
      <c r="J38" s="2">
        <f>'Debt Service to 2072 (MWRA)'!$H36*J$3</f>
        <v>9598834.9407100901</v>
      </c>
      <c r="K38" s="2">
        <f>'Debt Service to 2072 (MWRA)'!$H36*K$3</f>
        <v>1640702.3157563051</v>
      </c>
      <c r="L38" s="2">
        <f>'Debt Service to 2072 (MWRA)'!$H36*L$3</f>
        <v>3089167.1626570141</v>
      </c>
      <c r="M38" s="2">
        <f>'Debt Service to 2072 (MWRA)'!$H36*M$3</f>
        <v>2084796.1184890366</v>
      </c>
      <c r="N38" s="2">
        <f>'Debt Service to 2072 (MWRA)'!$H36*N$3</f>
        <v>3306658.2695517633</v>
      </c>
      <c r="O38" s="2">
        <f>'Debt Service to 2072 (MWRA)'!$H36*O$3</f>
        <v>4807699.2477675965</v>
      </c>
      <c r="P38" s="2">
        <f>'Debt Service to 2072 (MWRA)'!$H36*P$3</f>
        <v>707496.18755149783</v>
      </c>
      <c r="Q38" s="2">
        <f>'Debt Service to 2072 (MWRA)'!$H36*Q$3</f>
        <v>666831.91131117952</v>
      </c>
      <c r="R38" s="2">
        <f>'Debt Service to 2072 (MWRA)'!$H36*R$3</f>
        <v>2846134.2091538552</v>
      </c>
      <c r="S38" s="2">
        <f>'Debt Service to 2072 (MWRA)'!$H36*S$3</f>
        <v>4886325.775037569</v>
      </c>
      <c r="T38" s="2">
        <f>'Debt Service to 2072 (MWRA)'!$H36*T$3</f>
        <v>4477538.7322544781</v>
      </c>
      <c r="U38" s="2">
        <f>'Debt Service to 2072 (MWRA)'!$H36*U$3</f>
        <v>2374486.9913391727</v>
      </c>
      <c r="V38" s="2">
        <f>'Debt Service to 2072 (MWRA)'!$H36*V$3</f>
        <v>2074200.9779656348</v>
      </c>
      <c r="W38" s="2">
        <f>'Debt Service to 2072 (MWRA)'!$H36*W$3</f>
        <v>2159071.0696711782</v>
      </c>
      <c r="X38" s="2">
        <f>'Debt Service to 2072 (MWRA)'!$H36*X$3</f>
        <v>2290698.525456598</v>
      </c>
      <c r="Y38" s="2">
        <f>'Debt Service to 2072 (MWRA)'!$H36*Y$3</f>
        <v>7916406.3826455129</v>
      </c>
      <c r="Z38" s="2">
        <f>'Debt Service to 2072 (MWRA)'!$H36*Z$3</f>
        <v>2914509.7754008644</v>
      </c>
      <c r="AA38" s="2">
        <f>'Debt Service to 2072 (MWRA)'!$H36*AA$3</f>
        <v>7584818.7451534867</v>
      </c>
      <c r="AB38" s="2">
        <f>'Debt Service to 2072 (MWRA)'!$H36*AB$3</f>
        <v>2387809.2755838684</v>
      </c>
      <c r="AC38" s="2">
        <f>'Debt Service to 2072 (MWRA)'!$H36*AC$3</f>
        <v>1834989.7808930436</v>
      </c>
      <c r="AD38" s="2">
        <f>'Debt Service to 2072 (MWRA)'!$H36*AD$3</f>
        <v>3993680.3463404095</v>
      </c>
      <c r="AE38" s="2">
        <f>'Debt Service to 2072 (MWRA)'!$H36*AE$3</f>
        <v>6007627.6330096526</v>
      </c>
      <c r="AF38" s="2">
        <f>'Debt Service to 2072 (MWRA)'!$H36*AF$3</f>
        <v>1841688.6473670467</v>
      </c>
      <c r="AG38" s="2">
        <f>'Debt Service to 2072 (MWRA)'!$H36*AG$3</f>
        <v>1872231.3815089145</v>
      </c>
      <c r="AH38" s="2">
        <f>'Debt Service to 2072 (MWRA)'!$H36*AH$3</f>
        <v>2302098.992461401</v>
      </c>
      <c r="AI38" s="2">
        <f>'Debt Service to 2072 (MWRA)'!$H36*AI$3</f>
        <v>1480426.7427960553</v>
      </c>
      <c r="AJ38" s="2">
        <f>'Debt Service to 2072 (MWRA)'!$H36*AJ$3</f>
        <v>4992952.9368494665</v>
      </c>
      <c r="AK38" s="2">
        <f>'Debt Service to 2072 (MWRA)'!$H36*AK$3</f>
        <v>2343643.339264323</v>
      </c>
      <c r="AL38" s="2">
        <f>'Debt Service to 2072 (MWRA)'!$H36*AL$3</f>
        <v>2140705.2541947477</v>
      </c>
      <c r="AM38" s="2">
        <f>'Debt Service to 2072 (MWRA)'!$H36*AM$3</f>
        <v>1086245.2527861425</v>
      </c>
      <c r="AN38" s="2">
        <f>'Debt Service to 2072 (MWRA)'!$H36*AN$3</f>
        <v>4653519.1568610147</v>
      </c>
      <c r="AO38" s="2">
        <f>'Debt Service to 2072 (MWRA)'!$H36*AO$3</f>
        <v>1057650.8033615749</v>
      </c>
      <c r="AP38" s="2">
        <f>'Debt Service to 2072 (MWRA)'!$H36*AP$3</f>
        <v>1595768.3996782347</v>
      </c>
      <c r="AQ38" s="2">
        <f>'Debt Service to 2072 (MWRA)'!$H36*AQ$3</f>
        <v>1316039.2142099468</v>
      </c>
      <c r="AR38" s="2">
        <f>'Debt Service to 2072 (MWRA)'!$H36*AR$3</f>
        <v>3441227.0245505897</v>
      </c>
      <c r="AS38" s="2">
        <f t="shared" si="0"/>
        <v>178483903.37352961</v>
      </c>
    </row>
    <row r="39" spans="1:47" x14ac:dyDescent="0.25">
      <c r="A39" t="s">
        <v>99</v>
      </c>
      <c r="B39" s="2">
        <f>'Debt Service to 2072 (MWRA)'!$H37*B$3</f>
        <v>3068650.4294374911</v>
      </c>
      <c r="C39" s="2">
        <f>'Debt Service to 2072 (MWRA)'!$H37*C$3</f>
        <v>944675.42657698563</v>
      </c>
      <c r="D39" s="2">
        <f>'Debt Service to 2072 (MWRA)'!$H37*D$3</f>
        <v>1251035.676575003</v>
      </c>
      <c r="E39" s="2">
        <f>'Debt Service to 2072 (MWRA)'!$H37*E$3</f>
        <v>1837857.5587715604</v>
      </c>
      <c r="F39" s="2">
        <f>'Debt Service to 2072 (MWRA)'!$H37*F$3</f>
        <v>49778897.255258881</v>
      </c>
      <c r="G39" s="2">
        <f>'Debt Service to 2072 (MWRA)'!$H37*G$3</f>
        <v>3491299.1798712909</v>
      </c>
      <c r="H39" s="2">
        <f>'Debt Service to 2072 (MWRA)'!$H37*H$3</f>
        <v>4617637.5325513072</v>
      </c>
      <c r="I39" s="2">
        <f>'Debt Service to 2072 (MWRA)'!$H37*I$3</f>
        <v>2006836.4119513214</v>
      </c>
      <c r="J39" s="2">
        <f>'Debt Service to 2072 (MWRA)'!$H37*J$3</f>
        <v>9359618.2029266804</v>
      </c>
      <c r="K39" s="2">
        <f>'Debt Service to 2072 (MWRA)'!$H37*K$3</f>
        <v>1599813.6601982927</v>
      </c>
      <c r="L39" s="2">
        <f>'Debt Service to 2072 (MWRA)'!$H37*L$3</f>
        <v>3012180.6850602054</v>
      </c>
      <c r="M39" s="2">
        <f>'Debt Service to 2072 (MWRA)'!$H37*M$3</f>
        <v>2032840.008243477</v>
      </c>
      <c r="N39" s="2">
        <f>'Debt Service to 2072 (MWRA)'!$H37*N$3</f>
        <v>3224251.6015454284</v>
      </c>
      <c r="O39" s="2">
        <f>'Debt Service to 2072 (MWRA)'!$H37*O$3</f>
        <v>4687884.4851012388</v>
      </c>
      <c r="P39" s="2">
        <f>'Debt Service to 2072 (MWRA)'!$H37*P$3</f>
        <v>689864.36754150107</v>
      </c>
      <c r="Q39" s="2">
        <f>'Debt Service to 2072 (MWRA)'!$H37*Q$3</f>
        <v>650213.50340448658</v>
      </c>
      <c r="R39" s="2">
        <f>'Debt Service to 2072 (MWRA)'!$H37*R$3</f>
        <v>2775204.4614279107</v>
      </c>
      <c r="S39" s="2">
        <f>'Debt Service to 2072 (MWRA)'!$H37*S$3</f>
        <v>4764551.5265093409</v>
      </c>
      <c r="T39" s="2">
        <f>'Debt Service to 2072 (MWRA)'!$H37*T$3</f>
        <v>4365952.0433026683</v>
      </c>
      <c r="U39" s="2">
        <f>'Debt Service to 2072 (MWRA)'!$H37*U$3</f>
        <v>2315311.3689343892</v>
      </c>
      <c r="V39" s="2">
        <f>'Debt Service to 2072 (MWRA)'!$H37*V$3</f>
        <v>2022508.9138223387</v>
      </c>
      <c r="W39" s="2">
        <f>'Debt Service to 2072 (MWRA)'!$H37*W$3</f>
        <v>2105263.9210828864</v>
      </c>
      <c r="X39" s="2">
        <f>'Debt Service to 2072 (MWRA)'!$H37*X$3</f>
        <v>2233611.0318295378</v>
      </c>
      <c r="Y39" s="2">
        <f>'Debt Service to 2072 (MWRA)'!$H37*Y$3</f>
        <v>7719118.1782413935</v>
      </c>
      <c r="Z39" s="2">
        <f>'Debt Service to 2072 (MWRA)'!$H37*Z$3</f>
        <v>2841876.0104683805</v>
      </c>
      <c r="AA39" s="2">
        <f>'Debt Service to 2072 (MWRA)'!$H37*AA$3</f>
        <v>7395794.180391063</v>
      </c>
      <c r="AB39" s="2">
        <f>'Debt Service to 2072 (MWRA)'!$H37*AB$3</f>
        <v>2328301.6427427642</v>
      </c>
      <c r="AC39" s="2">
        <f>'Debt Service to 2072 (MWRA)'!$H37*AC$3</f>
        <v>1789259.2029674423</v>
      </c>
      <c r="AD39" s="2">
        <f>'Debt Service to 2072 (MWRA)'!$H37*AD$3</f>
        <v>3894152.1025376678</v>
      </c>
      <c r="AE39" s="2">
        <f>'Debt Service to 2072 (MWRA)'!$H37*AE$3</f>
        <v>5857908.9334942587</v>
      </c>
      <c r="AF39" s="2">
        <f>'Debt Service to 2072 (MWRA)'!$H37*AF$3</f>
        <v>1795791.1240783201</v>
      </c>
      <c r="AG39" s="2">
        <f>'Debt Service to 2072 (MWRA)'!$H37*AG$3</f>
        <v>1825572.6894669451</v>
      </c>
      <c r="AH39" s="2">
        <f>'Debt Service to 2072 (MWRA)'!$H37*AH$3</f>
        <v>2244727.3828407913</v>
      </c>
      <c r="AI39" s="2">
        <f>'Debt Service to 2072 (MWRA)'!$H37*AI$3</f>
        <v>1443532.3844571055</v>
      </c>
      <c r="AJ39" s="2">
        <f>'Debt Service to 2072 (MWRA)'!$H37*AJ$3</f>
        <v>4868521.3864752017</v>
      </c>
      <c r="AK39" s="2">
        <f>'Debt Service to 2072 (MWRA)'!$H37*AK$3</f>
        <v>2285236.3849193873</v>
      </c>
      <c r="AL39" s="2">
        <f>'Debt Service to 2072 (MWRA)'!$H37*AL$3</f>
        <v>2087355.8080768222</v>
      </c>
      <c r="AM39" s="2">
        <f>'Debt Service to 2072 (MWRA)'!$H37*AM$3</f>
        <v>1059174.4626945073</v>
      </c>
      <c r="AN39" s="2">
        <f>'Debt Service to 2072 (MWRA)'!$H37*AN$3</f>
        <v>4537546.7832560008</v>
      </c>
      <c r="AO39" s="2">
        <f>'Debt Service to 2072 (MWRA)'!$H37*AO$3</f>
        <v>1031292.627972902</v>
      </c>
      <c r="AP39" s="2">
        <f>'Debt Service to 2072 (MWRA)'!$H37*AP$3</f>
        <v>1555999.561773763</v>
      </c>
      <c r="AQ39" s="2">
        <f>'Debt Service to 2072 (MWRA)'!$H37*AQ$3</f>
        <v>1283241.6289235125</v>
      </c>
      <c r="AR39" s="2">
        <f>'Debt Service to 2072 (MWRA)'!$H37*AR$3</f>
        <v>3355466.7101093242</v>
      </c>
      <c r="AS39" s="2">
        <f t="shared" si="0"/>
        <v>174035828.43781176</v>
      </c>
    </row>
    <row r="40" spans="1:47" x14ac:dyDescent="0.25">
      <c r="A40" t="s">
        <v>100</v>
      </c>
      <c r="B40" s="2">
        <f>'Debt Service to 2072 (MWRA)'!$H38*B$3</f>
        <v>3042259.1843648744</v>
      </c>
      <c r="C40" s="2">
        <f>'Debt Service to 2072 (MWRA)'!$H38*C$3</f>
        <v>936550.95581364702</v>
      </c>
      <c r="D40" s="2">
        <f>'Debt Service to 2072 (MWRA)'!$H38*D$3</f>
        <v>1240276.4226637878</v>
      </c>
      <c r="E40" s="2">
        <f>'Debt Service to 2072 (MWRA)'!$H38*E$3</f>
        <v>1822051.4738630909</v>
      </c>
      <c r="F40" s="2">
        <f>'Debt Service to 2072 (MWRA)'!$H38*F$3</f>
        <v>49350784.927994236</v>
      </c>
      <c r="G40" s="2">
        <f>'Debt Service to 2072 (MWRA)'!$H38*G$3</f>
        <v>3461273.0382834733</v>
      </c>
      <c r="H40" s="2">
        <f>'Debt Service to 2072 (MWRA)'!$H38*H$3</f>
        <v>4577924.5686343275</v>
      </c>
      <c r="I40" s="2">
        <f>'Debt Service to 2072 (MWRA)'!$H38*I$3</f>
        <v>1989577.0620232928</v>
      </c>
      <c r="J40" s="2">
        <f>'Debt Service to 2072 (MWRA)'!$H38*J$3</f>
        <v>9279122.889609145</v>
      </c>
      <c r="K40" s="2">
        <f>'Debt Service to 2072 (MWRA)'!$H38*K$3</f>
        <v>1586054.8188614671</v>
      </c>
      <c r="L40" s="2">
        <f>'Debt Service to 2072 (MWRA)'!$H38*L$3</f>
        <v>2986275.09545644</v>
      </c>
      <c r="M40" s="2">
        <f>'Debt Service to 2072 (MWRA)'!$H38*M$3</f>
        <v>2015357.0201727871</v>
      </c>
      <c r="N40" s="2">
        <f>'Debt Service to 2072 (MWRA)'!$H38*N$3</f>
        <v>3196522.1432220312</v>
      </c>
      <c r="O40" s="2">
        <f>'Debt Service to 2072 (MWRA)'!$H38*O$3</f>
        <v>4647567.3779027164</v>
      </c>
      <c r="P40" s="2">
        <f>'Debt Service to 2072 (MWRA)'!$H38*P$3</f>
        <v>683931.34258173371</v>
      </c>
      <c r="Q40" s="2">
        <f>'Debt Service to 2072 (MWRA)'!$H38*Q$3</f>
        <v>644621.48687720241</v>
      </c>
      <c r="R40" s="2">
        <f>'Debt Service to 2072 (MWRA)'!$H38*R$3</f>
        <v>2751336.9330950771</v>
      </c>
      <c r="S40" s="2">
        <f>'Debt Service to 2072 (MWRA)'!$H38*S$3</f>
        <v>4723575.0614838777</v>
      </c>
      <c r="T40" s="2">
        <f>'Debt Service to 2072 (MWRA)'!$H38*T$3</f>
        <v>4328403.644421923</v>
      </c>
      <c r="U40" s="2">
        <f>'Debt Service to 2072 (MWRA)'!$H38*U$3</f>
        <v>2295399.0487916996</v>
      </c>
      <c r="V40" s="2">
        <f>'Debt Service to 2072 (MWRA)'!$H38*V$3</f>
        <v>2005114.7760299735</v>
      </c>
      <c r="W40" s="2">
        <f>'Debt Service to 2072 (MWRA)'!$H38*W$3</f>
        <v>2087158.0672681783</v>
      </c>
      <c r="X40" s="2">
        <f>'Debt Service to 2072 (MWRA)'!$H38*X$3</f>
        <v>2214401.357253239</v>
      </c>
      <c r="Y40" s="2">
        <f>'Debt Service to 2072 (MWRA)'!$H38*Y$3</f>
        <v>7652731.6202834705</v>
      </c>
      <c r="Z40" s="2">
        <f>'Debt Service to 2072 (MWRA)'!$H38*Z$3</f>
        <v>2817435.0883161598</v>
      </c>
      <c r="AA40" s="2">
        <f>'Debt Service to 2072 (MWRA)'!$H38*AA$3</f>
        <v>7332188.2985190414</v>
      </c>
      <c r="AB40" s="2">
        <f>'Debt Service to 2072 (MWRA)'!$H38*AB$3</f>
        <v>2308277.6026412449</v>
      </c>
      <c r="AC40" s="2">
        <f>'Debt Service to 2072 (MWRA)'!$H38*AC$3</f>
        <v>1773871.0774022231</v>
      </c>
      <c r="AD40" s="2">
        <f>'Debt Service to 2072 (MWRA)'!$H38*AD$3</f>
        <v>3860661.3140456872</v>
      </c>
      <c r="AE40" s="2">
        <f>'Debt Service to 2072 (MWRA)'!$H38*AE$3</f>
        <v>5807529.2914229864</v>
      </c>
      <c r="AF40" s="2">
        <f>'Debt Service to 2072 (MWRA)'!$H38*AF$3</f>
        <v>1780346.8221793033</v>
      </c>
      <c r="AG40" s="2">
        <f>'Debt Service to 2072 (MWRA)'!$H38*AG$3</f>
        <v>1809872.2578428618</v>
      </c>
      <c r="AH40" s="2">
        <f>'Debt Service to 2072 (MWRA)'!$H38*AH$3</f>
        <v>2225422.1045616283</v>
      </c>
      <c r="AI40" s="2">
        <f>'Debt Service to 2072 (MWRA)'!$H38*AI$3</f>
        <v>1431117.6054509971</v>
      </c>
      <c r="AJ40" s="2">
        <f>'Debt Service to 2072 (MWRA)'!$H38*AJ$3</f>
        <v>4826650.7518081907</v>
      </c>
      <c r="AK40" s="2">
        <f>'Debt Service to 2072 (MWRA)'!$H38*AK$3</f>
        <v>2265582.7179833581</v>
      </c>
      <c r="AL40" s="2">
        <f>'Debt Service to 2072 (MWRA)'!$H38*AL$3</f>
        <v>2069403.9690024697</v>
      </c>
      <c r="AM40" s="2">
        <f>'Debt Service to 2072 (MWRA)'!$H38*AM$3</f>
        <v>1050065.2684534574</v>
      </c>
      <c r="AN40" s="2">
        <f>'Debt Service to 2072 (MWRA)'!$H38*AN$3</f>
        <v>4498522.6220036801</v>
      </c>
      <c r="AO40" s="2">
        <f>'Debt Service to 2072 (MWRA)'!$H38*AO$3</f>
        <v>1022423.2252461129</v>
      </c>
      <c r="AP40" s="2">
        <f>'Debt Service to 2072 (MWRA)'!$H38*AP$3</f>
        <v>1542617.5338393585</v>
      </c>
      <c r="AQ40" s="2">
        <f>'Debt Service to 2072 (MWRA)'!$H38*AQ$3</f>
        <v>1272205.3948867435</v>
      </c>
      <c r="AR40" s="2">
        <f>'Debt Service to 2072 (MWRA)'!$H38*AR$3</f>
        <v>3326608.7654473986</v>
      </c>
      <c r="AS40" s="2">
        <f t="shared" si="0"/>
        <v>172539072.02800459</v>
      </c>
    </row>
    <row r="41" spans="1:47" x14ac:dyDescent="0.25">
      <c r="A41" t="s">
        <v>101</v>
      </c>
      <c r="B41" s="2">
        <f>'Debt Service to 2072 (MWRA)'!$H39*B$3</f>
        <v>2896385.6878002617</v>
      </c>
      <c r="C41" s="2">
        <f>'Debt Service to 2072 (MWRA)'!$H39*C$3</f>
        <v>891644.20909805177</v>
      </c>
      <c r="D41" s="2">
        <f>'Debt Service to 2072 (MWRA)'!$H39*D$3</f>
        <v>1180806.3224795437</v>
      </c>
      <c r="E41" s="2">
        <f>'Debt Service to 2072 (MWRA)'!$H39*E$3</f>
        <v>1734685.8014118122</v>
      </c>
      <c r="F41" s="2">
        <f>'Debt Service to 2072 (MWRA)'!$H39*F$3</f>
        <v>46984460.719770133</v>
      </c>
      <c r="G41" s="2">
        <f>'Debt Service to 2072 (MWRA)'!$H39*G$3</f>
        <v>3295308.217385204</v>
      </c>
      <c r="H41" s="2">
        <f>'Debt Service to 2072 (MWRA)'!$H39*H$3</f>
        <v>4358417.3460847968</v>
      </c>
      <c r="I41" s="2">
        <f>'Debt Service to 2072 (MWRA)'!$H39*I$3</f>
        <v>1894178.6935300189</v>
      </c>
      <c r="J41" s="2">
        <f>'Debt Service to 2072 (MWRA)'!$H39*J$3</f>
        <v>8834197.5828119852</v>
      </c>
      <c r="K41" s="2">
        <f>'Debt Service to 2072 (MWRA)'!$H39*K$3</f>
        <v>1510004.9663835701</v>
      </c>
      <c r="L41" s="2">
        <f>'Debt Service to 2072 (MWRA)'!$H39*L$3</f>
        <v>2843085.9838525266</v>
      </c>
      <c r="M41" s="2">
        <f>'Debt Service to 2072 (MWRA)'!$H39*M$3</f>
        <v>1918722.5266787629</v>
      </c>
      <c r="N41" s="2">
        <f>'Debt Service to 2072 (MWRA)'!$H39*N$3</f>
        <v>3043251.8813474327</v>
      </c>
      <c r="O41" s="2">
        <f>'Debt Service to 2072 (MWRA)'!$H39*O$3</f>
        <v>4424720.8474629261</v>
      </c>
      <c r="P41" s="2">
        <f>'Debt Service to 2072 (MWRA)'!$H39*P$3</f>
        <v>651137.47121624858</v>
      </c>
      <c r="Q41" s="2">
        <f>'Debt Service to 2072 (MWRA)'!$H39*Q$3</f>
        <v>613712.48650842276</v>
      </c>
      <c r="R41" s="2">
        <f>'Debt Service to 2072 (MWRA)'!$H39*R$3</f>
        <v>2619412.887727547</v>
      </c>
      <c r="S41" s="2">
        <f>'Debt Service to 2072 (MWRA)'!$H39*S$3</f>
        <v>4497084.0333540998</v>
      </c>
      <c r="T41" s="2">
        <f>'Debt Service to 2072 (MWRA)'!$H39*T$3</f>
        <v>4120860.717967859</v>
      </c>
      <c r="U41" s="2">
        <f>'Debt Service to 2072 (MWRA)'!$H39*U$3</f>
        <v>2185336.8006508546</v>
      </c>
      <c r="V41" s="2">
        <f>'Debt Service to 2072 (MWRA)'!$H39*V$3</f>
        <v>1908971.3886104939</v>
      </c>
      <c r="W41" s="2">
        <f>'Debt Service to 2072 (MWRA)'!$H39*W$3</f>
        <v>1987080.780388688</v>
      </c>
      <c r="X41" s="2">
        <f>'Debt Service to 2072 (MWRA)'!$H39*X$3</f>
        <v>2108222.8730399059</v>
      </c>
      <c r="Y41" s="2">
        <f>'Debt Service to 2072 (MWRA)'!$H39*Y$3</f>
        <v>7285790.2612242233</v>
      </c>
      <c r="Z41" s="2">
        <f>'Debt Service to 2072 (MWRA)'!$H39*Z$3</f>
        <v>2682341.6979210516</v>
      </c>
      <c r="AA41" s="2">
        <f>'Debt Service to 2072 (MWRA)'!$H39*AA$3</f>
        <v>6980616.6934197852</v>
      </c>
      <c r="AB41" s="2">
        <f>'Debt Service to 2072 (MWRA)'!$H39*AB$3</f>
        <v>2197597.8398289401</v>
      </c>
      <c r="AC41" s="2">
        <f>'Debt Service to 2072 (MWRA)'!$H39*AC$3</f>
        <v>1688815.6101214101</v>
      </c>
      <c r="AD41" s="2">
        <f>'Debt Service to 2072 (MWRA)'!$H39*AD$3</f>
        <v>3675546.1970215114</v>
      </c>
      <c r="AE41" s="2">
        <f>'Debt Service to 2072 (MWRA)'!$H39*AE$3</f>
        <v>5529063.6667664405</v>
      </c>
      <c r="AF41" s="2">
        <f>'Debt Service to 2072 (MWRA)'!$H39*AF$3</f>
        <v>1694980.8489631817</v>
      </c>
      <c r="AG41" s="2">
        <f>'Debt Service to 2072 (MWRA)'!$H39*AG$3</f>
        <v>1723090.567464977</v>
      </c>
      <c r="AH41" s="2">
        <f>'Debt Service to 2072 (MWRA)'!$H39*AH$3</f>
        <v>2118715.1857714872</v>
      </c>
      <c r="AI41" s="2">
        <f>'Debt Service to 2072 (MWRA)'!$H39*AI$3</f>
        <v>1362496.8481614122</v>
      </c>
      <c r="AJ41" s="2">
        <f>'Debt Service to 2072 (MWRA)'!$H39*AJ$3</f>
        <v>4595217.340256352</v>
      </c>
      <c r="AK41" s="2">
        <f>'Debt Service to 2072 (MWRA)'!$H39*AK$3</f>
        <v>2156950.1351557425</v>
      </c>
      <c r="AL41" s="2">
        <f>'Debt Service to 2072 (MWRA)'!$H39*AL$3</f>
        <v>1970177.9746116931</v>
      </c>
      <c r="AM41" s="2">
        <f>'Debt Service to 2072 (MWRA)'!$H39*AM$3</f>
        <v>999715.61609063845</v>
      </c>
      <c r="AN41" s="2">
        <f>'Debt Service to 2072 (MWRA)'!$H39*AN$3</f>
        <v>4282822.6488984358</v>
      </c>
      <c r="AO41" s="2">
        <f>'Debt Service to 2072 (MWRA)'!$H39*AO$3</f>
        <v>973398.98312958993</v>
      </c>
      <c r="AP41" s="2">
        <f>'Debt Service to 2072 (MWRA)'!$H39*AP$3</f>
        <v>1468650.4587526887</v>
      </c>
      <c r="AQ41" s="2">
        <f>'Debt Service to 2072 (MWRA)'!$H39*AQ$3</f>
        <v>1211204.3301996016</v>
      </c>
      <c r="AR41" s="2">
        <f>'Debt Service to 2072 (MWRA)'!$H39*AR$3</f>
        <v>3167100.9711042256</v>
      </c>
      <c r="AS41" s="2">
        <f t="shared" si="0"/>
        <v>164265984.1004245</v>
      </c>
    </row>
    <row r="42" spans="1:47" x14ac:dyDescent="0.25">
      <c r="A42" t="s">
        <v>102</v>
      </c>
      <c r="B42" s="2">
        <f>'Debt Service to 2072 (MWRA)'!$H40*B$3</f>
        <v>2632162.322834922</v>
      </c>
      <c r="C42" s="2">
        <f>'Debt Service to 2072 (MWRA)'!$H40*C$3</f>
        <v>810303.78738830553</v>
      </c>
      <c r="D42" s="2">
        <f>'Debt Service to 2072 (MWRA)'!$H40*D$3</f>
        <v>1073087.0290125029</v>
      </c>
      <c r="E42" s="2">
        <f>'Debt Service to 2072 (MWRA)'!$H40*E$3</f>
        <v>1576438.7414511174</v>
      </c>
      <c r="F42" s="2">
        <f>'Debt Service to 2072 (MWRA)'!$H40*F$3</f>
        <v>42698293.872326568</v>
      </c>
      <c r="G42" s="2">
        <f>'Debt Service to 2072 (MWRA)'!$H40*G$3</f>
        <v>2994693.0646923562</v>
      </c>
      <c r="H42" s="2">
        <f>'Debt Service to 2072 (MWRA)'!$H40*H$3</f>
        <v>3960819.850020506</v>
      </c>
      <c r="I42" s="2">
        <f>'Debt Service to 2072 (MWRA)'!$H40*I$3</f>
        <v>1721381.8625146504</v>
      </c>
      <c r="J42" s="2">
        <f>'Debt Service to 2072 (MWRA)'!$H40*J$3</f>
        <v>8028296.1374585433</v>
      </c>
      <c r="K42" s="2">
        <f>'Debt Service to 2072 (MWRA)'!$H40*K$3</f>
        <v>1372254.4606367829</v>
      </c>
      <c r="L42" s="2">
        <f>'Debt Service to 2072 (MWRA)'!$H40*L$3</f>
        <v>2583724.8950640247</v>
      </c>
      <c r="M42" s="2">
        <f>'Debt Service to 2072 (MWRA)'!$H40*M$3</f>
        <v>1743686.6795644597</v>
      </c>
      <c r="N42" s="2">
        <f>'Debt Service to 2072 (MWRA)'!$H40*N$3</f>
        <v>2765630.6184356501</v>
      </c>
      <c r="O42" s="2">
        <f>'Debt Service to 2072 (MWRA)'!$H40*O$3</f>
        <v>4021074.80119453</v>
      </c>
      <c r="P42" s="2">
        <f>'Debt Service to 2072 (MWRA)'!$H40*P$3</f>
        <v>591737.32488061185</v>
      </c>
      <c r="Q42" s="2">
        <f>'Debt Service to 2072 (MWRA)'!$H40*Q$3</f>
        <v>557726.44190479268</v>
      </c>
      <c r="R42" s="2">
        <f>'Debt Service to 2072 (MWRA)'!$H40*R$3</f>
        <v>2380456.4219694962</v>
      </c>
      <c r="S42" s="2">
        <f>'Debt Service to 2072 (MWRA)'!$H40*S$3</f>
        <v>4086836.6409471999</v>
      </c>
      <c r="T42" s="2">
        <f>'Debt Service to 2072 (MWRA)'!$H40*T$3</f>
        <v>3744934.3729230128</v>
      </c>
      <c r="U42" s="2">
        <f>'Debt Service to 2072 (MWRA)'!$H40*U$3</f>
        <v>1985979.0129492125</v>
      </c>
      <c r="V42" s="2">
        <f>'Debt Service to 2072 (MWRA)'!$H40*V$3</f>
        <v>1734825.0910211354</v>
      </c>
      <c r="W42" s="2">
        <f>'Debt Service to 2072 (MWRA)'!$H40*W$3</f>
        <v>1805808.9378769251</v>
      </c>
      <c r="X42" s="2">
        <f>'Debt Service to 2072 (MWRA)'!$H40*X$3</f>
        <v>1915899.8188424653</v>
      </c>
      <c r="Y42" s="2">
        <f>'Debt Service to 2072 (MWRA)'!$H40*Y$3</f>
        <v>6621142.5841690246</v>
      </c>
      <c r="Z42" s="2">
        <f>'Debt Service to 2072 (MWRA)'!$H40*Z$3</f>
        <v>2437644.5388386874</v>
      </c>
      <c r="AA42" s="2">
        <f>'Debt Service to 2072 (MWRA)'!$H40*AA$3</f>
        <v>6343808.5362611953</v>
      </c>
      <c r="AB42" s="2">
        <f>'Debt Service to 2072 (MWRA)'!$H40*AB$3</f>
        <v>1997121.5363704874</v>
      </c>
      <c r="AC42" s="2">
        <f>'Debt Service to 2072 (MWRA)'!$H40*AC$3</f>
        <v>1534753.0675561035</v>
      </c>
      <c r="AD42" s="2">
        <f>'Debt Service to 2072 (MWRA)'!$H40*AD$3</f>
        <v>3340243.7584156366</v>
      </c>
      <c r="AE42" s="2">
        <f>'Debt Service to 2072 (MWRA)'!$H40*AE$3</f>
        <v>5024673.7254357487</v>
      </c>
      <c r="AF42" s="2">
        <f>'Debt Service to 2072 (MWRA)'!$H40*AF$3</f>
        <v>1540355.8812486799</v>
      </c>
      <c r="AG42" s="2">
        <f>'Debt Service to 2072 (MWRA)'!$H40*AG$3</f>
        <v>1565901.2850454077</v>
      </c>
      <c r="AH42" s="2">
        <f>'Debt Service to 2072 (MWRA)'!$H40*AH$3</f>
        <v>1925434.9682418685</v>
      </c>
      <c r="AI42" s="2">
        <f>'Debt Service to 2072 (MWRA)'!$H40*AI$3</f>
        <v>1238202.8000682204</v>
      </c>
      <c r="AJ42" s="2">
        <f>'Debt Service to 2072 (MWRA)'!$H40*AJ$3</f>
        <v>4176017.717255956</v>
      </c>
      <c r="AK42" s="2">
        <f>'Debt Service to 2072 (MWRA)'!$H40*AK$3</f>
        <v>1960181.9267041485</v>
      </c>
      <c r="AL42" s="2">
        <f>'Debt Service to 2072 (MWRA)'!$H40*AL$3</f>
        <v>1790448.0939451929</v>
      </c>
      <c r="AM42" s="2">
        <f>'Debt Service to 2072 (MWRA)'!$H40*AM$3</f>
        <v>908516.35861451109</v>
      </c>
      <c r="AN42" s="2">
        <f>'Debt Service to 2072 (MWRA)'!$H40*AN$3</f>
        <v>3892121.2942383261</v>
      </c>
      <c r="AO42" s="2">
        <f>'Debt Service to 2072 (MWRA)'!$H40*AO$3</f>
        <v>884600.46577064181</v>
      </c>
      <c r="AP42" s="2">
        <f>'Debt Service to 2072 (MWRA)'!$H40*AP$3</f>
        <v>1334672.5262542577</v>
      </c>
      <c r="AQ42" s="2">
        <f>'Debt Service to 2072 (MWRA)'!$H40*AQ$3</f>
        <v>1100711.9723848577</v>
      </c>
      <c r="AR42" s="2">
        <f>'Debt Service to 2072 (MWRA)'!$H40*AR$3</f>
        <v>2878181.5501531777</v>
      </c>
      <c r="AS42" s="2">
        <f t="shared" si="0"/>
        <v>149280786.77288193</v>
      </c>
    </row>
    <row r="43" spans="1:47" x14ac:dyDescent="0.25">
      <c r="A43" t="s">
        <v>103</v>
      </c>
      <c r="B43" s="2">
        <f>'Debt Service to 2072 (MWRA)'!$H41*B$3</f>
        <v>2187982.1932260375</v>
      </c>
      <c r="C43" s="2">
        <f>'Debt Service to 2072 (MWRA)'!$H41*C$3</f>
        <v>673564.18049466191</v>
      </c>
      <c r="D43" s="2">
        <f>'Debt Service to 2072 (MWRA)'!$H41*D$3</f>
        <v>892002.47678206698</v>
      </c>
      <c r="E43" s="2">
        <f>'Debt Service to 2072 (MWRA)'!$H41*E$3</f>
        <v>1310413.0642261424</v>
      </c>
      <c r="F43" s="2">
        <f>'Debt Service to 2072 (MWRA)'!$H41*F$3</f>
        <v>35492912.372198746</v>
      </c>
      <c r="G43" s="2">
        <f>'Debt Service to 2072 (MWRA)'!$H41*G$3</f>
        <v>2489335.4953380362</v>
      </c>
      <c r="H43" s="2">
        <f>'Debt Service to 2072 (MWRA)'!$H41*H$3</f>
        <v>3292427.3808035208</v>
      </c>
      <c r="I43" s="2">
        <f>'Debt Service to 2072 (MWRA)'!$H41*I$3</f>
        <v>1430896.8828593541</v>
      </c>
      <c r="J43" s="2">
        <f>'Debt Service to 2072 (MWRA)'!$H41*J$3</f>
        <v>6673512.8142803079</v>
      </c>
      <c r="K43" s="2">
        <f>'Debt Service to 2072 (MWRA)'!$H41*K$3</f>
        <v>1140685.093164972</v>
      </c>
      <c r="L43" s="2">
        <f>'Debt Service to 2072 (MWRA)'!$H41*L$3</f>
        <v>2147718.6317697479</v>
      </c>
      <c r="M43" s="2">
        <f>'Debt Service to 2072 (MWRA)'!$H41*M$3</f>
        <v>1449437.7388334589</v>
      </c>
      <c r="N43" s="2">
        <f>'Debt Service to 2072 (MWRA)'!$H41*N$3</f>
        <v>2298927.5751279034</v>
      </c>
      <c r="O43" s="2">
        <f>'Debt Service to 2072 (MWRA)'!$H41*O$3</f>
        <v>3342514.2462976202</v>
      </c>
      <c r="P43" s="2">
        <f>'Debt Service to 2072 (MWRA)'!$H41*P$3</f>
        <v>491881.03585934825</v>
      </c>
      <c r="Q43" s="2">
        <f>'Debt Service to 2072 (MWRA)'!$H41*Q$3</f>
        <v>463609.52475936431</v>
      </c>
      <c r="R43" s="2">
        <f>'Debt Service to 2072 (MWRA)'!$H41*R$3</f>
        <v>1978751.9249231627</v>
      </c>
      <c r="S43" s="2">
        <f>'Debt Service to 2072 (MWRA)'!$H41*S$3</f>
        <v>3397178.7071951744</v>
      </c>
      <c r="T43" s="2">
        <f>'Debt Service to 2072 (MWRA)'!$H41*T$3</f>
        <v>3112972.8025020263</v>
      </c>
      <c r="U43" s="2">
        <f>'Debt Service to 2072 (MWRA)'!$H41*U$3</f>
        <v>1650842.9889587844</v>
      </c>
      <c r="V43" s="2">
        <f>'Debt Service to 2072 (MWRA)'!$H41*V$3</f>
        <v>1442071.5525734844</v>
      </c>
      <c r="W43" s="2">
        <f>'Debt Service to 2072 (MWRA)'!$H41*W$3</f>
        <v>1501076.8014442592</v>
      </c>
      <c r="X43" s="2">
        <f>'Debt Service to 2072 (MWRA)'!$H41*X$3</f>
        <v>1592589.7317447497</v>
      </c>
      <c r="Y43" s="2">
        <f>'Debt Service to 2072 (MWRA)'!$H41*Y$3</f>
        <v>5503817.8866452137</v>
      </c>
      <c r="Z43" s="2">
        <f>'Debt Service to 2072 (MWRA)'!$H41*Z$3</f>
        <v>2026289.487591089</v>
      </c>
      <c r="AA43" s="2">
        <f>'Debt Service to 2072 (MWRA)'!$H41*AA$3</f>
        <v>5273284.2477683825</v>
      </c>
      <c r="AB43" s="2">
        <f>'Debt Service to 2072 (MWRA)'!$H41*AB$3</f>
        <v>1660105.1999637259</v>
      </c>
      <c r="AC43" s="2">
        <f>'Debt Service to 2072 (MWRA)'!$H41*AC$3</f>
        <v>1275761.8911568902</v>
      </c>
      <c r="AD43" s="2">
        <f>'Debt Service to 2072 (MWRA)'!$H41*AD$3</f>
        <v>2776574.1500989413</v>
      </c>
      <c r="AE43" s="2">
        <f>'Debt Service to 2072 (MWRA)'!$H41*AE$3</f>
        <v>4176754.8082609819</v>
      </c>
      <c r="AF43" s="2">
        <f>'Debt Service to 2072 (MWRA)'!$H41*AF$3</f>
        <v>1280419.2242115312</v>
      </c>
      <c r="AG43" s="2">
        <f>'Debt Service to 2072 (MWRA)'!$H41*AG$3</f>
        <v>1301653.8145485783</v>
      </c>
      <c r="AH43" s="2">
        <f>'Debt Service to 2072 (MWRA)'!$H41*AH$3</f>
        <v>1600515.8147657902</v>
      </c>
      <c r="AI43" s="2">
        <f>'Debt Service to 2072 (MWRA)'!$H41*AI$3</f>
        <v>1029254.7897403338</v>
      </c>
      <c r="AJ43" s="2">
        <f>'Debt Service to 2072 (MWRA)'!$H41*AJ$3</f>
        <v>3471310.3841223535</v>
      </c>
      <c r="AK43" s="2">
        <f>'Debt Service to 2072 (MWRA)'!$H41*AK$3</f>
        <v>1629399.1878483254</v>
      </c>
      <c r="AL43" s="2">
        <f>'Debt Service to 2072 (MWRA)'!$H41*AL$3</f>
        <v>1488308.1159023449</v>
      </c>
      <c r="AM43" s="2">
        <f>'Debt Service to 2072 (MWRA)'!$H41*AM$3</f>
        <v>755203.27817859233</v>
      </c>
      <c r="AN43" s="2">
        <f>'Debt Service to 2072 (MWRA)'!$H41*AN$3</f>
        <v>3235321.7777608233</v>
      </c>
      <c r="AO43" s="2">
        <f>'Debt Service to 2072 (MWRA)'!$H41*AO$3</f>
        <v>735323.21712630533</v>
      </c>
      <c r="AP43" s="2">
        <f>'Debt Service to 2072 (MWRA)'!$H41*AP$3</f>
        <v>1109445.1492973035</v>
      </c>
      <c r="AQ43" s="2">
        <f>'Debt Service to 2072 (MWRA)'!$H41*AQ$3</f>
        <v>914965.6822284892</v>
      </c>
      <c r="AR43" s="2">
        <f>'Debt Service to 2072 (MWRA)'!$H41*AR$3</f>
        <v>2392485.420057361</v>
      </c>
      <c r="AS43" s="2">
        <f t="shared" si="0"/>
        <v>124089498.74263629</v>
      </c>
    </row>
    <row r="44" spans="1:47" x14ac:dyDescent="0.25">
      <c r="A44" t="s">
        <v>104</v>
      </c>
      <c r="B44" s="2">
        <f>'Debt Service to 2072 (MWRA)'!$H42*B$3</f>
        <v>1603354.331774876</v>
      </c>
      <c r="C44" s="2">
        <f>'Debt Service to 2072 (MWRA)'!$H42*C$3</f>
        <v>493588.13333493203</v>
      </c>
      <c r="D44" s="2">
        <f>'Debt Service to 2072 (MWRA)'!$H42*D$3</f>
        <v>653659.81475092075</v>
      </c>
      <c r="E44" s="2">
        <f>'Debt Service to 2072 (MWRA)'!$H42*E$3</f>
        <v>960271.28074726358</v>
      </c>
      <c r="F44" s="2">
        <f>'Debt Service to 2072 (MWRA)'!$H42*F$3</f>
        <v>26009222.093057442</v>
      </c>
      <c r="G44" s="2">
        <f>'Debt Service to 2072 (MWRA)'!$H42*G$3</f>
        <v>1824186.1666187984</v>
      </c>
      <c r="H44" s="2">
        <f>'Debt Service to 2072 (MWRA)'!$H42*H$3</f>
        <v>2412692.2602062393</v>
      </c>
      <c r="I44" s="2">
        <f>'Debt Service to 2072 (MWRA)'!$H42*I$3</f>
        <v>1048561.8770384107</v>
      </c>
      <c r="J44" s="2">
        <f>'Debt Service to 2072 (MWRA)'!$H42*J$3</f>
        <v>4890353.1811449574</v>
      </c>
      <c r="K44" s="2">
        <f>'Debt Service to 2072 (MWRA)'!$H42*K$3</f>
        <v>835894.5474873624</v>
      </c>
      <c r="L44" s="2">
        <f>'Debt Service to 2072 (MWRA)'!$H42*L$3</f>
        <v>1573849.1758949545</v>
      </c>
      <c r="M44" s="2">
        <f>'Debt Service to 2072 (MWRA)'!$H42*M$3</f>
        <v>1062148.6246056126</v>
      </c>
      <c r="N44" s="2">
        <f>'Debt Service to 2072 (MWRA)'!$H42*N$3</f>
        <v>1684655.1573544913</v>
      </c>
      <c r="O44" s="2">
        <f>'Debt Service to 2072 (MWRA)'!$H42*O$3</f>
        <v>2449395.9376875367</v>
      </c>
      <c r="P44" s="2">
        <f>'Debt Service to 2072 (MWRA)'!$H42*P$3</f>
        <v>360450.64352199854</v>
      </c>
      <c r="Q44" s="2">
        <f>'Debt Service to 2072 (MWRA)'!$H42*Q$3</f>
        <v>339733.26751760533</v>
      </c>
      <c r="R44" s="2">
        <f>'Debt Service to 2072 (MWRA)'!$H42*R$3</f>
        <v>1450030.2973926743</v>
      </c>
      <c r="S44" s="2">
        <f>'Debt Service to 2072 (MWRA)'!$H42*S$3</f>
        <v>2489454.0791320074</v>
      </c>
      <c r="T44" s="2">
        <f>'Debt Service to 2072 (MWRA)'!$H42*T$3</f>
        <v>2281187.8648014963</v>
      </c>
      <c r="U44" s="2">
        <f>'Debt Service to 2072 (MWRA)'!$H42*U$3</f>
        <v>1209738.4821604004</v>
      </c>
      <c r="V44" s="2">
        <f>'Debt Service to 2072 (MWRA)'!$H42*V$3</f>
        <v>1056750.6800130303</v>
      </c>
      <c r="W44" s="2">
        <f>'Debt Service to 2072 (MWRA)'!$H42*W$3</f>
        <v>1099989.75282967</v>
      </c>
      <c r="X44" s="2">
        <f>'Debt Service to 2072 (MWRA)'!$H42*X$3</f>
        <v>1167050.4691668369</v>
      </c>
      <c r="Y44" s="2">
        <f>'Debt Service to 2072 (MWRA)'!$H42*Y$3</f>
        <v>4033200.2139566736</v>
      </c>
      <c r="Z44" s="2">
        <f>'Debt Service to 2072 (MWRA)'!$H42*Z$3</f>
        <v>1484865.8446204413</v>
      </c>
      <c r="AA44" s="2">
        <f>'Debt Service to 2072 (MWRA)'!$H42*AA$3</f>
        <v>3864265.0600704341</v>
      </c>
      <c r="AB44" s="2">
        <f>'Debt Service to 2072 (MWRA)'!$H42*AB$3</f>
        <v>1216525.8345358279</v>
      </c>
      <c r="AC44" s="2">
        <f>'Debt Service to 2072 (MWRA)'!$H42*AC$3</f>
        <v>934878.88559264422</v>
      </c>
      <c r="AD44" s="2">
        <f>'Debt Service to 2072 (MWRA)'!$H42*AD$3</f>
        <v>2034674.7815581369</v>
      </c>
      <c r="AE44" s="2">
        <f>'Debt Service to 2072 (MWRA)'!$H42*AE$3</f>
        <v>3060727.7953723944</v>
      </c>
      <c r="AF44" s="2">
        <f>'Debt Service to 2072 (MWRA)'!$H42*AF$3</f>
        <v>938291.78134234273</v>
      </c>
      <c r="AG44" s="2">
        <f>'Debt Service to 2072 (MWRA)'!$H42*AG$3</f>
        <v>953852.49865794834</v>
      </c>
      <c r="AH44" s="2">
        <f>'Debt Service to 2072 (MWRA)'!$H42*AH$3</f>
        <v>1172858.7063568549</v>
      </c>
      <c r="AI44" s="2">
        <f>'Debt Service to 2072 (MWRA)'!$H42*AI$3</f>
        <v>754238.37119853415</v>
      </c>
      <c r="AJ44" s="2">
        <f>'Debt Service to 2072 (MWRA)'!$H42*AJ$3</f>
        <v>2543777.8052075282</v>
      </c>
      <c r="AK44" s="2">
        <f>'Debt Service to 2072 (MWRA)'!$H42*AK$3</f>
        <v>1194024.4550962772</v>
      </c>
      <c r="AL44" s="2">
        <f>'Debt Service to 2072 (MWRA)'!$H42*AL$3</f>
        <v>1090632.8543420667</v>
      </c>
      <c r="AM44" s="2">
        <f>'Debt Service to 2072 (MWRA)'!$H42*AM$3</f>
        <v>553413.30070556956</v>
      </c>
      <c r="AN44" s="2">
        <f>'Debt Service to 2072 (MWRA)'!$H42*AN$3</f>
        <v>2370845.2487037713</v>
      </c>
      <c r="AO44" s="2">
        <f>'Debt Service to 2072 (MWRA)'!$H42*AO$3</f>
        <v>538845.18305688968</v>
      </c>
      <c r="AP44" s="2">
        <f>'Debt Service to 2072 (MWRA)'!$H42*AP$3</f>
        <v>813001.90262045991</v>
      </c>
      <c r="AQ44" s="2">
        <f>'Debt Service to 2072 (MWRA)'!$H42*AQ$3</f>
        <v>670487.26199338282</v>
      </c>
      <c r="AR44" s="2">
        <f>'Debt Service to 2072 (MWRA)'!$H42*AR$3</f>
        <v>1753214.388048226</v>
      </c>
      <c r="AS44" s="2">
        <f t="shared" si="0"/>
        <v>90932840.291275933</v>
      </c>
    </row>
    <row r="45" spans="1:47" x14ac:dyDescent="0.25">
      <c r="A45" t="s">
        <v>105</v>
      </c>
      <c r="B45" s="2">
        <f>'Debt Service to 2072 (MWRA)'!$H43*B$3</f>
        <v>981010.07199363562</v>
      </c>
      <c r="C45" s="2">
        <f>'Debt Service to 2072 (MWRA)'!$H43*C$3</f>
        <v>302001.19875067868</v>
      </c>
      <c r="D45" s="2">
        <f>'Debt Service to 2072 (MWRA)'!$H43*D$3</f>
        <v>399940.82980915514</v>
      </c>
      <c r="E45" s="2">
        <f>'Debt Service to 2072 (MWRA)'!$H43*E$3</f>
        <v>587540.62005525758</v>
      </c>
      <c r="F45" s="2">
        <f>'Debt Service to 2072 (MWRA)'!$H43*F$3</f>
        <v>15913705.618497869</v>
      </c>
      <c r="G45" s="2">
        <f>'Debt Service to 2072 (MWRA)'!$H43*G$3</f>
        <v>1116125.7166801782</v>
      </c>
      <c r="H45" s="2">
        <f>'Debt Service to 2072 (MWRA)'!$H43*H$3</f>
        <v>1476202.3346787822</v>
      </c>
      <c r="I45" s="2">
        <f>'Debt Service to 2072 (MWRA)'!$H43*I$3</f>
        <v>641561.09607072419</v>
      </c>
      <c r="J45" s="2">
        <f>'Debt Service to 2072 (MWRA)'!$H43*J$3</f>
        <v>2992155.6522060935</v>
      </c>
      <c r="K45" s="2">
        <f>'Debt Service to 2072 (MWRA)'!$H43*K$3</f>
        <v>511440.89235841011</v>
      </c>
      <c r="L45" s="2">
        <f>'Debt Service to 2072 (MWRA)'!$H43*L$3</f>
        <v>962957.38424999511</v>
      </c>
      <c r="M45" s="2">
        <f>'Debt Service to 2072 (MWRA)'!$H43*M$3</f>
        <v>649874.12828382547</v>
      </c>
      <c r="N45" s="2">
        <f>'Debt Service to 2072 (MWRA)'!$H43*N$3</f>
        <v>1030753.8667209754</v>
      </c>
      <c r="O45" s="2">
        <f>'Debt Service to 2072 (MWRA)'!$H43*O$3</f>
        <v>1498659.4276461862</v>
      </c>
      <c r="P45" s="2">
        <f>'Debt Service to 2072 (MWRA)'!$H43*P$3</f>
        <v>220541.21459243185</v>
      </c>
      <c r="Q45" s="2">
        <f>'Debt Service to 2072 (MWRA)'!$H43*Q$3</f>
        <v>207865.31749170125</v>
      </c>
      <c r="R45" s="2">
        <f>'Debt Service to 2072 (MWRA)'!$H43*R$3</f>
        <v>887198.97919474356</v>
      </c>
      <c r="S45" s="2">
        <f>'Debt Service to 2072 (MWRA)'!$H43*S$3</f>
        <v>1523168.9446279192</v>
      </c>
      <c r="T45" s="2">
        <f>'Debt Service to 2072 (MWRA)'!$H43*T$3</f>
        <v>1395741.5570160686</v>
      </c>
      <c r="U45" s="2">
        <f>'Debt Service to 2072 (MWRA)'!$H43*U$3</f>
        <v>740176.7731303185</v>
      </c>
      <c r="V45" s="2">
        <f>'Debt Service to 2072 (MWRA)'!$H43*V$3</f>
        <v>646571.40354703891</v>
      </c>
      <c r="W45" s="2">
        <f>'Debt Service to 2072 (MWRA)'!$H43*W$3</f>
        <v>673027.16887361777</v>
      </c>
      <c r="X45" s="2">
        <f>'Debt Service to 2072 (MWRA)'!$H43*X$3</f>
        <v>714058.17297427962</v>
      </c>
      <c r="Y45" s="2">
        <f>'Debt Service to 2072 (MWRA)'!$H43*Y$3</f>
        <v>2467707.825929224</v>
      </c>
      <c r="Z45" s="2">
        <f>'Debt Service to 2072 (MWRA)'!$H43*Z$3</f>
        <v>908513.05931826797</v>
      </c>
      <c r="AA45" s="2">
        <f>'Debt Service to 2072 (MWRA)'!$H43*AA$3</f>
        <v>2364345.0918211993</v>
      </c>
      <c r="AB45" s="2">
        <f>'Debt Service to 2072 (MWRA)'!$H43*AB$3</f>
        <v>744329.60504682548</v>
      </c>
      <c r="AC45" s="2">
        <f>'Debt Service to 2072 (MWRA)'!$H43*AC$3</f>
        <v>572004.31912347965</v>
      </c>
      <c r="AD45" s="2">
        <f>'Debt Service to 2072 (MWRA)'!$H43*AD$3</f>
        <v>1244912.8769499233</v>
      </c>
      <c r="AE45" s="2">
        <f>'Debt Service to 2072 (MWRA)'!$H43*AE$3</f>
        <v>1872701.9570074575</v>
      </c>
      <c r="AF45" s="2">
        <f>'Debt Service to 2072 (MWRA)'!$H43*AF$3</f>
        <v>574092.49454345205</v>
      </c>
      <c r="AG45" s="2">
        <f>'Debt Service to 2072 (MWRA)'!$H43*AG$3</f>
        <v>583613.29734513641</v>
      </c>
      <c r="AH45" s="2">
        <f>'Debt Service to 2072 (MWRA)'!$H43*AH$3</f>
        <v>717611.93465441198</v>
      </c>
      <c r="AI45" s="2">
        <f>'Debt Service to 2072 (MWRA)'!$H43*AI$3</f>
        <v>461479.67680404574</v>
      </c>
      <c r="AJ45" s="2">
        <f>'Debt Service to 2072 (MWRA)'!$H43*AJ$3</f>
        <v>1556406.8393166845</v>
      </c>
      <c r="AK45" s="2">
        <f>'Debt Service to 2072 (MWRA)'!$H43*AK$3</f>
        <v>730562.16797662131</v>
      </c>
      <c r="AL45" s="2">
        <f>'Debt Service to 2072 (MWRA)'!$H43*AL$3</f>
        <v>667302.16381575284</v>
      </c>
      <c r="AM45" s="2">
        <f>'Debt Service to 2072 (MWRA)'!$H43*AM$3</f>
        <v>338605.14248676656</v>
      </c>
      <c r="AN45" s="2">
        <f>'Debt Service to 2072 (MWRA)'!$H43*AN$3</f>
        <v>1450598.300091299</v>
      </c>
      <c r="AO45" s="2">
        <f>'Debt Service to 2072 (MWRA)'!$H43*AO$3</f>
        <v>329691.66038233193</v>
      </c>
      <c r="AP45" s="2">
        <f>'Debt Service to 2072 (MWRA)'!$H43*AP$3</f>
        <v>497434.06009186775</v>
      </c>
      <c r="AQ45" s="2">
        <f>'Debt Service to 2072 (MWRA)'!$H43*AQ$3</f>
        <v>410236.67951850971</v>
      </c>
      <c r="AR45" s="2">
        <f>'Debt Service to 2072 (MWRA)'!$H43*AR$3</f>
        <v>1072701.7347036169</v>
      </c>
      <c r="AS45" s="2">
        <f t="shared" si="0"/>
        <v>55637129.256376758</v>
      </c>
    </row>
    <row r="46" spans="1:47" x14ac:dyDescent="0.25">
      <c r="A46" t="s">
        <v>106</v>
      </c>
      <c r="B46" s="2">
        <f>'Debt Service to 2072 (MWRA)'!$H44*B$3</f>
        <v>335443.28517107654</v>
      </c>
      <c r="C46" s="2">
        <f>'Debt Service to 2072 (MWRA)'!$H44*C$3</f>
        <v>103265.27436018831</v>
      </c>
      <c r="D46" s="2">
        <f>'Debt Service to 2072 (MWRA)'!$H44*D$3</f>
        <v>136754.42246234123</v>
      </c>
      <c r="E46" s="2">
        <f>'Debt Service to 2072 (MWRA)'!$H44*E$3</f>
        <v>200901.66389654102</v>
      </c>
      <c r="F46" s="2">
        <f>'Debt Service to 2072 (MWRA)'!$H44*F$3</f>
        <v>5441478.9861086933</v>
      </c>
      <c r="G46" s="2">
        <f>'Debt Service to 2072 (MWRA)'!$H44*G$3</f>
        <v>381644.27436128311</v>
      </c>
      <c r="H46" s="2">
        <f>'Debt Service to 2072 (MWRA)'!$H44*H$3</f>
        <v>504767.6622886663</v>
      </c>
      <c r="I46" s="2">
        <f>'Debt Service to 2072 (MWRA)'!$H44*I$3</f>
        <v>219373.24381040255</v>
      </c>
      <c r="J46" s="2">
        <f>'Debt Service to 2072 (MWRA)'!$H44*J$3</f>
        <v>1023127.6419817725</v>
      </c>
      <c r="K46" s="2">
        <f>'Debt Service to 2072 (MWRA)'!$H44*K$3</f>
        <v>174880.37890873462</v>
      </c>
      <c r="L46" s="2">
        <f>'Debt Service to 2072 (MWRA)'!$H44*L$3</f>
        <v>329270.4098298602</v>
      </c>
      <c r="M46" s="2">
        <f>'Debt Service to 2072 (MWRA)'!$H44*M$3</f>
        <v>222215.77409108428</v>
      </c>
      <c r="N46" s="2">
        <f>'Debt Service to 2072 (MWRA)'!$H44*N$3</f>
        <v>352452.51106648898</v>
      </c>
      <c r="O46" s="2">
        <f>'Debt Service to 2072 (MWRA)'!$H44*O$3</f>
        <v>512446.56514138565</v>
      </c>
      <c r="P46" s="2">
        <f>'Debt Service to 2072 (MWRA)'!$H44*P$3</f>
        <v>75411.121302926491</v>
      </c>
      <c r="Q46" s="2">
        <f>'Debt Service to 2072 (MWRA)'!$H44*Q$3</f>
        <v>71076.767673591705</v>
      </c>
      <c r="R46" s="2">
        <f>'Debt Service to 2072 (MWRA)'!$H44*R$3</f>
        <v>303365.8355583541</v>
      </c>
      <c r="S46" s="2">
        <f>'Debt Service to 2072 (MWRA)'!$H44*S$3</f>
        <v>520827.26695987035</v>
      </c>
      <c r="T46" s="2">
        <f>'Debt Service to 2072 (MWRA)'!$H44*T$3</f>
        <v>477255.17454045155</v>
      </c>
      <c r="U46" s="2">
        <f>'Debt Service to 2072 (MWRA)'!$H44*U$3</f>
        <v>253093.55680883516</v>
      </c>
      <c r="V46" s="2">
        <f>'Debt Service to 2072 (MWRA)'!$H44*V$3</f>
        <v>221086.45150067296</v>
      </c>
      <c r="W46" s="2">
        <f>'Debt Service to 2072 (MWRA)'!$H44*W$3</f>
        <v>230132.64693353721</v>
      </c>
      <c r="X46" s="2">
        <f>'Debt Service to 2072 (MWRA)'!$H44*X$3</f>
        <v>244162.65050059868</v>
      </c>
      <c r="Y46" s="2">
        <f>'Debt Service to 2072 (MWRA)'!$H44*Y$3</f>
        <v>843799.71582742757</v>
      </c>
      <c r="Z46" s="2">
        <f>'Debt Service to 2072 (MWRA)'!$H44*Z$3</f>
        <v>310653.90044285101</v>
      </c>
      <c r="AA46" s="2">
        <f>'Debt Service to 2072 (MWRA)'!$H44*AA$3</f>
        <v>808456.21010480216</v>
      </c>
      <c r="AB46" s="2">
        <f>'Debt Service to 2072 (MWRA)'!$H44*AB$3</f>
        <v>254513.5621896213</v>
      </c>
      <c r="AC46" s="2">
        <f>'Debt Service to 2072 (MWRA)'!$H44*AC$3</f>
        <v>195589.23339990916</v>
      </c>
      <c r="AD46" s="2">
        <f>'Debt Service to 2072 (MWRA)'!$H44*AD$3</f>
        <v>425681.32287082949</v>
      </c>
      <c r="AE46" s="2">
        <f>'Debt Service to 2072 (MWRA)'!$H44*AE$3</f>
        <v>640345.40983689425</v>
      </c>
      <c r="AF46" s="2">
        <f>'Debt Service to 2072 (MWRA)'!$H44*AF$3</f>
        <v>196303.2570810988</v>
      </c>
      <c r="AG46" s="2">
        <f>'Debt Service to 2072 (MWRA)'!$H44*AG$3</f>
        <v>199558.7683754657</v>
      </c>
      <c r="AH46" s="2">
        <f>'Debt Service to 2072 (MWRA)'!$H44*AH$3</f>
        <v>245377.81181925474</v>
      </c>
      <c r="AI46" s="2">
        <f>'Debt Service to 2072 (MWRA)'!$H44*AI$3</f>
        <v>157796.80886685132</v>
      </c>
      <c r="AJ46" s="2">
        <f>'Debt Service to 2072 (MWRA)'!$H44*AJ$3</f>
        <v>532192.5209005475</v>
      </c>
      <c r="AK46" s="2">
        <f>'Debt Service to 2072 (MWRA)'!$H44*AK$3</f>
        <v>249805.97105365052</v>
      </c>
      <c r="AL46" s="2">
        <f>'Debt Service to 2072 (MWRA)'!$H44*AL$3</f>
        <v>228175.05795554788</v>
      </c>
      <c r="AM46" s="2">
        <f>'Debt Service to 2072 (MWRA)'!$H44*AM$3</f>
        <v>115781.50379308066</v>
      </c>
      <c r="AN46" s="2">
        <f>'Debt Service to 2072 (MWRA)'!$H44*AN$3</f>
        <v>496012.70480061014</v>
      </c>
      <c r="AO46" s="2">
        <f>'Debt Service to 2072 (MWRA)'!$H44*AO$3</f>
        <v>112733.6576956916</v>
      </c>
      <c r="AP46" s="2">
        <f>'Debt Service to 2072 (MWRA)'!$H44*AP$3</f>
        <v>170090.92978434308</v>
      </c>
      <c r="AQ46" s="2">
        <f>'Debt Service to 2072 (MWRA)'!$H44*AQ$3</f>
        <v>140274.95069006362</v>
      </c>
      <c r="AR46" s="2">
        <f>'Debt Service to 2072 (MWRA)'!$H44*AR$3</f>
        <v>366796.02398621279</v>
      </c>
      <c r="AS46" s="2">
        <f t="shared" si="0"/>
        <v>19024372.886732109</v>
      </c>
      <c r="AU46" s="7"/>
    </row>
    <row r="47" spans="1:47" x14ac:dyDescent="0.25">
      <c r="A47" t="s">
        <v>107</v>
      </c>
      <c r="B47" s="2">
        <f>'Debt Service to 2072 (MWRA)'!$H45*B$3</f>
        <v>172348.7119999936</v>
      </c>
      <c r="C47" s="2">
        <f>'Debt Service to 2072 (MWRA)'!$H45*C$3</f>
        <v>53057.067519558776</v>
      </c>
      <c r="D47" s="2">
        <f>'Debt Service to 2072 (MWRA)'!$H45*D$3</f>
        <v>70263.587359237339</v>
      </c>
      <c r="E47" s="2">
        <f>'Debt Service to 2072 (MWRA)'!$H45*E$3</f>
        <v>103222.04838163801</v>
      </c>
      <c r="F47" s="2">
        <f>'Debt Service to 2072 (MWRA)'!$H45*F$3</f>
        <v>2795798.6821902506</v>
      </c>
      <c r="G47" s="2">
        <f>'Debt Service to 2072 (MWRA)'!$H45*G$3</f>
        <v>196086.49818342176</v>
      </c>
      <c r="H47" s="2">
        <f>'Debt Service to 2072 (MWRA)'!$H45*H$3</f>
        <v>259346.54321767468</v>
      </c>
      <c r="I47" s="2">
        <f>'Debt Service to 2072 (MWRA)'!$H45*I$3</f>
        <v>112712.63337020134</v>
      </c>
      <c r="J47" s="2">
        <f>'Debt Service to 2072 (MWRA)'!$H45*J$3</f>
        <v>525676.73613504623</v>
      </c>
      <c r="K47" s="2">
        <f>'Debt Service to 2072 (MWRA)'!$H45*K$3</f>
        <v>89852.471017923657</v>
      </c>
      <c r="L47" s="2">
        <f>'Debt Service to 2072 (MWRA)'!$H45*L$3</f>
        <v>169177.12633581023</v>
      </c>
      <c r="M47" s="2">
        <f>'Debt Service to 2072 (MWRA)'!$H45*M$3</f>
        <v>114173.10807443227</v>
      </c>
      <c r="N47" s="2">
        <f>'Debt Service to 2072 (MWRA)'!$H45*N$3</f>
        <v>181087.9484217219</v>
      </c>
      <c r="O47" s="2">
        <f>'Debt Service to 2072 (MWRA)'!$H45*O$3</f>
        <v>263291.91662279231</v>
      </c>
      <c r="P47" s="2">
        <f>'Debt Service to 2072 (MWRA)'!$H45*P$3</f>
        <v>38745.773731634443</v>
      </c>
      <c r="Q47" s="2">
        <f>'Debt Service to 2072 (MWRA)'!$H45*Q$3</f>
        <v>36518.809298623462</v>
      </c>
      <c r="R47" s="2">
        <f>'Debt Service to 2072 (MWRA)'!$H45*R$3</f>
        <v>155867.51422559825</v>
      </c>
      <c r="S47" s="2">
        <f>'Debt Service to 2072 (MWRA)'!$H45*S$3</f>
        <v>267597.87005195452</v>
      </c>
      <c r="T47" s="2">
        <f>'Debt Service to 2072 (MWRA)'!$H45*T$3</f>
        <v>245210.79497963164</v>
      </c>
      <c r="U47" s="2">
        <f>'Debt Service to 2072 (MWRA)'!$H45*U$3</f>
        <v>130037.9243222994</v>
      </c>
      <c r="V47" s="2">
        <f>'Debt Service to 2072 (MWRA)'!$H45*V$3</f>
        <v>113592.86902212682</v>
      </c>
      <c r="W47" s="2">
        <f>'Debt Service to 2072 (MWRA)'!$H45*W$3</f>
        <v>118240.74900744008</v>
      </c>
      <c r="X47" s="2">
        <f>'Debt Service to 2072 (MWRA)'!$H45*X$3</f>
        <v>125449.27918536615</v>
      </c>
      <c r="Y47" s="2">
        <f>'Debt Service to 2072 (MWRA)'!$H45*Y$3</f>
        <v>433539.14249512961</v>
      </c>
      <c r="Z47" s="2">
        <f>'Debt Service to 2072 (MWRA)'!$H45*Z$3</f>
        <v>159612.07746875519</v>
      </c>
      <c r="AA47" s="2">
        <f>'Debt Service to 2072 (MWRA)'!$H45*AA$3</f>
        <v>415379.86503112473</v>
      </c>
      <c r="AB47" s="2">
        <f>'Debt Service to 2072 (MWRA)'!$H45*AB$3</f>
        <v>130767.51441764663</v>
      </c>
      <c r="AC47" s="2">
        <f>'Debt Service to 2072 (MWRA)'!$H45*AC$3</f>
        <v>100492.55402548467</v>
      </c>
      <c r="AD47" s="2">
        <f>'Debt Service to 2072 (MWRA)'!$H45*AD$3</f>
        <v>218712.46485624032</v>
      </c>
      <c r="AE47" s="2">
        <f>'Debt Service to 2072 (MWRA)'!$H45*AE$3</f>
        <v>329005.56218978</v>
      </c>
      <c r="AF47" s="2">
        <f>'Debt Service to 2072 (MWRA)'!$H45*AF$3</f>
        <v>100859.41503368094</v>
      </c>
      <c r="AG47" s="2">
        <f>'Debt Service to 2072 (MWRA)'!$H45*AG$3</f>
        <v>102532.0768614454</v>
      </c>
      <c r="AH47" s="2">
        <f>'Debt Service to 2072 (MWRA)'!$H45*AH$3</f>
        <v>126073.62165218814</v>
      </c>
      <c r="AI47" s="2">
        <f>'Debt Service to 2072 (MWRA)'!$H45*AI$3</f>
        <v>81075.037027618411</v>
      </c>
      <c r="AJ47" s="2">
        <f>'Debt Service to 2072 (MWRA)'!$H45*AJ$3</f>
        <v>273437.26814045577</v>
      </c>
      <c r="AK47" s="2">
        <f>'Debt Service to 2072 (MWRA)'!$H45*AK$3</f>
        <v>128348.78283238514</v>
      </c>
      <c r="AL47" s="2">
        <f>'Debt Service to 2072 (MWRA)'!$H45*AL$3</f>
        <v>117234.95174186128</v>
      </c>
      <c r="AM47" s="2">
        <f>'Debt Service to 2072 (MWRA)'!$H45*AM$3</f>
        <v>59487.829789118747</v>
      </c>
      <c r="AN47" s="2">
        <f>'Debt Service to 2072 (MWRA)'!$H45*AN$3</f>
        <v>254848.29951036174</v>
      </c>
      <c r="AO47" s="2">
        <f>'Debt Service to 2072 (MWRA)'!$H45*AO$3</f>
        <v>57921.865071740933</v>
      </c>
      <c r="AP47" s="2">
        <f>'Debt Service to 2072 (MWRA)'!$H45*AP$3</f>
        <v>87391.681297964315</v>
      </c>
      <c r="AQ47" s="2">
        <f>'Debt Service to 2072 (MWRA)'!$H45*AQ$3</f>
        <v>72072.41326940016</v>
      </c>
      <c r="AR47" s="2">
        <f>'Debt Service to 2072 (MWRA)'!$H45*AR$3</f>
        <v>188457.55779103423</v>
      </c>
      <c r="AS47" s="2">
        <f t="shared" si="0"/>
        <v>9774606.6431577913</v>
      </c>
      <c r="AU47" s="7"/>
    </row>
    <row r="48" spans="1:47" x14ac:dyDescent="0.25">
      <c r="AU48" s="7"/>
    </row>
    <row r="49" spans="1:45" x14ac:dyDescent="0.25">
      <c r="A49" t="s">
        <v>109</v>
      </c>
      <c r="B49" s="2">
        <f t="shared" ref="B49:AR49" si="1">SUM(B4:B47)</f>
        <v>117310281.87312612</v>
      </c>
      <c r="C49" s="2">
        <f t="shared" si="1"/>
        <v>36113641.197859123</v>
      </c>
      <c r="D49" s="2">
        <f t="shared" si="1"/>
        <v>47825371.845711611</v>
      </c>
      <c r="E49" s="2">
        <f t="shared" si="1"/>
        <v>70258764.632786289</v>
      </c>
      <c r="F49" s="2">
        <f t="shared" si="1"/>
        <v>1902978720.6548147</v>
      </c>
      <c r="G49" s="2">
        <f t="shared" si="1"/>
        <v>133467561.81973843</v>
      </c>
      <c r="H49" s="2">
        <f t="shared" si="1"/>
        <v>176525926.62071905</v>
      </c>
      <c r="I49" s="2">
        <f t="shared" si="1"/>
        <v>76718593.587871611</v>
      </c>
      <c r="J49" s="2">
        <f t="shared" si="1"/>
        <v>357805320.24022043</v>
      </c>
      <c r="K49" s="2">
        <f t="shared" si="1"/>
        <v>61158674.061398923</v>
      </c>
      <c r="L49" s="2">
        <f t="shared" si="1"/>
        <v>115151521.27704966</v>
      </c>
      <c r="M49" s="2">
        <f t="shared" si="1"/>
        <v>77712675.27977255</v>
      </c>
      <c r="N49" s="2">
        <f t="shared" si="1"/>
        <v>123258700.49541834</v>
      </c>
      <c r="O49" s="2">
        <f t="shared" si="1"/>
        <v>179211370.92069787</v>
      </c>
      <c r="P49" s="2">
        <f t="shared" si="1"/>
        <v>26372565.16225414</v>
      </c>
      <c r="Q49" s="2">
        <f t="shared" si="1"/>
        <v>24856767.206317253</v>
      </c>
      <c r="R49" s="2">
        <f t="shared" si="1"/>
        <v>106092246.44898486</v>
      </c>
      <c r="S49" s="2">
        <f t="shared" si="1"/>
        <v>182142246.38037404</v>
      </c>
      <c r="T49" s="2">
        <f t="shared" si="1"/>
        <v>166904336.81567055</v>
      </c>
      <c r="U49" s="2">
        <f t="shared" si="1"/>
        <v>88511166.572836101</v>
      </c>
      <c r="V49" s="2">
        <f t="shared" si="1"/>
        <v>77317731.760961995</v>
      </c>
      <c r="W49" s="2">
        <f t="shared" si="1"/>
        <v>80481341.774998993</v>
      </c>
      <c r="X49" s="2">
        <f t="shared" si="1"/>
        <v>85387875.147081688</v>
      </c>
      <c r="Y49" s="2">
        <f t="shared" si="1"/>
        <v>295091262.46988684</v>
      </c>
      <c r="Z49" s="2">
        <f t="shared" si="1"/>
        <v>108641007.9943946</v>
      </c>
      <c r="AA49" s="2">
        <f t="shared" si="1"/>
        <v>282731031.09249896</v>
      </c>
      <c r="AB49" s="2">
        <f t="shared" si="1"/>
        <v>89007766.859219566</v>
      </c>
      <c r="AC49" s="2">
        <f t="shared" si="1"/>
        <v>68400916.386775196</v>
      </c>
      <c r="AD49" s="2">
        <f t="shared" si="1"/>
        <v>148868074.52006194</v>
      </c>
      <c r="AE49" s="2">
        <f t="shared" si="1"/>
        <v>223939795.02620745</v>
      </c>
      <c r="AF49" s="2">
        <f t="shared" si="1"/>
        <v>68650622.739554688</v>
      </c>
      <c r="AG49" s="2">
        <f t="shared" si="1"/>
        <v>69789130.989581406</v>
      </c>
      <c r="AH49" s="2">
        <f t="shared" si="1"/>
        <v>85812837.94441469</v>
      </c>
      <c r="AI49" s="2">
        <f t="shared" si="1"/>
        <v>55184256.013380617</v>
      </c>
      <c r="AJ49" s="2">
        <f t="shared" si="1"/>
        <v>186116871.01076582</v>
      </c>
      <c r="AK49" s="2">
        <f t="shared" si="1"/>
        <v>87361441.332618207</v>
      </c>
      <c r="AL49" s="2">
        <f t="shared" si="1"/>
        <v>79796739.265568748</v>
      </c>
      <c r="AM49" s="2">
        <f t="shared" si="1"/>
        <v>40490781.738956824</v>
      </c>
      <c r="AN49" s="2">
        <f t="shared" si="1"/>
        <v>173464167.5213013</v>
      </c>
      <c r="AO49" s="2">
        <f t="shared" si="1"/>
        <v>39424897.577321954</v>
      </c>
      <c r="AP49" s="2">
        <f t="shared" si="1"/>
        <v>59483721.389406033</v>
      </c>
      <c r="AQ49" s="2">
        <f t="shared" si="1"/>
        <v>49056561.072008945</v>
      </c>
      <c r="AR49" s="2">
        <f t="shared" si="1"/>
        <v>128274873.4762114</v>
      </c>
      <c r="AS49" s="2">
        <f>SUM(B49:AR49)</f>
        <v>6653150158.1967983</v>
      </c>
    </row>
    <row r="50" spans="1:45" x14ac:dyDescent="0.25">
      <c r="A50" t="s">
        <v>110</v>
      </c>
      <c r="B50" s="2">
        <f>SUM(B4:B25)</f>
        <v>50389700.509130158</v>
      </c>
      <c r="C50" s="2">
        <f t="shared" ref="C50:AS50" si="2">SUM(C4:C25)</f>
        <v>15512327.949415505</v>
      </c>
      <c r="D50" s="2">
        <f t="shared" si="2"/>
        <v>20543008.895414341</v>
      </c>
      <c r="E50" s="2">
        <f t="shared" si="2"/>
        <v>30179094.717515945</v>
      </c>
      <c r="F50" s="2">
        <f t="shared" si="2"/>
        <v>817409405.87587774</v>
      </c>
      <c r="G50" s="2">
        <f t="shared" si="2"/>
        <v>57329931.872929133</v>
      </c>
      <c r="H50" s="2">
        <f t="shared" si="2"/>
        <v>75825310.727110595</v>
      </c>
      <c r="I50" s="2">
        <f t="shared" si="2"/>
        <v>32953862.974734884</v>
      </c>
      <c r="J50" s="2">
        <f t="shared" si="2"/>
        <v>153692435.47618157</v>
      </c>
      <c r="K50" s="2">
        <f t="shared" si="2"/>
        <v>26270223.038270451</v>
      </c>
      <c r="L50" s="2">
        <f t="shared" si="2"/>
        <v>49462422.028759174</v>
      </c>
      <c r="M50" s="2">
        <f t="shared" si="2"/>
        <v>33380862.875652973</v>
      </c>
      <c r="N50" s="2">
        <f t="shared" si="2"/>
        <v>52944796.516864687</v>
      </c>
      <c r="O50" s="2">
        <f t="shared" si="2"/>
        <v>76978822.012304127</v>
      </c>
      <c r="P50" s="2">
        <f t="shared" si="2"/>
        <v>11328126.051395468</v>
      </c>
      <c r="Q50" s="2">
        <f t="shared" si="2"/>
        <v>10677027.070023835</v>
      </c>
      <c r="R50" s="2">
        <f t="shared" si="2"/>
        <v>45571082.428111054</v>
      </c>
      <c r="S50" s="2">
        <f t="shared" si="2"/>
        <v>78237756.304205045</v>
      </c>
      <c r="T50" s="2">
        <f t="shared" si="2"/>
        <v>71692433.191086531</v>
      </c>
      <c r="U50" s="2">
        <f t="shared" si="2"/>
        <v>38019269.105009869</v>
      </c>
      <c r="V50" s="2">
        <f t="shared" si="2"/>
        <v>33211218.021739736</v>
      </c>
      <c r="W50" s="2">
        <f t="shared" si="2"/>
        <v>34570121.594296314</v>
      </c>
      <c r="X50" s="2">
        <f t="shared" si="2"/>
        <v>36677684.062049091</v>
      </c>
      <c r="Y50" s="2">
        <f t="shared" si="2"/>
        <v>126754109.71052393</v>
      </c>
      <c r="Z50" s="2">
        <f t="shared" si="2"/>
        <v>46665882.720904551</v>
      </c>
      <c r="AA50" s="2">
        <f t="shared" si="2"/>
        <v>121444870.42318054</v>
      </c>
      <c r="AB50" s="2">
        <f t="shared" si="2"/>
        <v>38232579.816603549</v>
      </c>
      <c r="AC50" s="2">
        <f t="shared" si="2"/>
        <v>29381070.748831257</v>
      </c>
      <c r="AD50" s="2">
        <f t="shared" si="2"/>
        <v>63945099.872402951</v>
      </c>
      <c r="AE50" s="2">
        <f t="shared" si="2"/>
        <v>96191561.585801855</v>
      </c>
      <c r="AF50" s="2">
        <f t="shared" si="2"/>
        <v>29488330.130795702</v>
      </c>
      <c r="AG50" s="2">
        <f t="shared" si="2"/>
        <v>29977367.313470494</v>
      </c>
      <c r="AH50" s="2">
        <f t="shared" si="2"/>
        <v>36860223.458794303</v>
      </c>
      <c r="AI50" s="2">
        <f t="shared" si="2"/>
        <v>23703959.183567792</v>
      </c>
      <c r="AJ50" s="2">
        <f t="shared" si="2"/>
        <v>79945024.768347532</v>
      </c>
      <c r="AK50" s="2">
        <f t="shared" si="2"/>
        <v>37525413.75322558</v>
      </c>
      <c r="AL50" s="2">
        <f t="shared" si="2"/>
        <v>34276056.019930899</v>
      </c>
      <c r="AM50" s="2">
        <f t="shared" si="2"/>
        <v>17392493.928309232</v>
      </c>
      <c r="AN50" s="2">
        <f t="shared" si="2"/>
        <v>74510156.406557351</v>
      </c>
      <c r="AO50" s="2">
        <f t="shared" si="2"/>
        <v>16934651.846399531</v>
      </c>
      <c r="AP50" s="2">
        <f t="shared" si="2"/>
        <v>25550760.411797777</v>
      </c>
      <c r="AQ50" s="2">
        <f t="shared" si="2"/>
        <v>21071856.455854841</v>
      </c>
      <c r="AR50" s="2">
        <f t="shared" si="2"/>
        <v>55099453.80835022</v>
      </c>
      <c r="AS50" s="2">
        <f t="shared" si="2"/>
        <v>2857807845.6617284</v>
      </c>
    </row>
    <row r="51" spans="1:45" ht="15.75" thickBot="1" x14ac:dyDescent="0.3">
      <c r="A51" t="s">
        <v>111</v>
      </c>
      <c r="B51" s="4">
        <f>B49-B50</f>
        <v>66920581.363995962</v>
      </c>
      <c r="C51" s="4">
        <f t="shared" ref="C51:AS51" si="3">C49-C50</f>
        <v>20601313.248443618</v>
      </c>
      <c r="D51" s="4">
        <f t="shared" si="3"/>
        <v>27282362.95029727</v>
      </c>
      <c r="E51" s="4">
        <f t="shared" si="3"/>
        <v>40079669.915270343</v>
      </c>
      <c r="F51" s="4">
        <f t="shared" si="3"/>
        <v>1085569314.7789369</v>
      </c>
      <c r="G51" s="4">
        <f t="shared" si="3"/>
        <v>76137629.946809292</v>
      </c>
      <c r="H51" s="4">
        <f t="shared" si="3"/>
        <v>100700615.89360845</v>
      </c>
      <c r="I51" s="4">
        <f t="shared" si="3"/>
        <v>43764730.613136724</v>
      </c>
      <c r="J51" s="4">
        <f t="shared" si="3"/>
        <v>204112884.76403886</v>
      </c>
      <c r="K51" s="4">
        <f t="shared" si="3"/>
        <v>34888451.023128472</v>
      </c>
      <c r="L51" s="4">
        <f t="shared" si="3"/>
        <v>65689099.248290487</v>
      </c>
      <c r="M51" s="4">
        <f t="shared" si="3"/>
        <v>44331812.404119581</v>
      </c>
      <c r="N51" s="4">
        <f t="shared" si="3"/>
        <v>70313903.978553653</v>
      </c>
      <c r="O51" s="4">
        <f t="shared" si="3"/>
        <v>102232548.90839374</v>
      </c>
      <c r="P51" s="4">
        <f t="shared" si="3"/>
        <v>15044439.110858671</v>
      </c>
      <c r="Q51" s="4">
        <f t="shared" si="3"/>
        <v>14179740.136293419</v>
      </c>
      <c r="R51" s="4">
        <f t="shared" si="3"/>
        <v>60521164.020873807</v>
      </c>
      <c r="S51" s="4">
        <f t="shared" si="3"/>
        <v>103904490.076169</v>
      </c>
      <c r="T51" s="4">
        <f t="shared" si="3"/>
        <v>95211903.624584019</v>
      </c>
      <c r="U51" s="4">
        <f t="shared" si="3"/>
        <v>50491897.467826232</v>
      </c>
      <c r="V51" s="4">
        <f t="shared" si="3"/>
        <v>44106513.739222258</v>
      </c>
      <c r="W51" s="4">
        <f t="shared" si="3"/>
        <v>45911220.180702679</v>
      </c>
      <c r="X51" s="4">
        <f t="shared" si="3"/>
        <v>48710191.085032597</v>
      </c>
      <c r="Y51" s="4">
        <f t="shared" si="3"/>
        <v>168337152.75936291</v>
      </c>
      <c r="Z51" s="4">
        <f t="shared" si="3"/>
        <v>61975125.273490049</v>
      </c>
      <c r="AA51" s="4">
        <f t="shared" si="3"/>
        <v>161286160.66931844</v>
      </c>
      <c r="AB51" s="4">
        <f t="shared" si="3"/>
        <v>50775187.042616017</v>
      </c>
      <c r="AC51" s="4">
        <f t="shared" si="3"/>
        <v>39019845.637943938</v>
      </c>
      <c r="AD51" s="4">
        <f t="shared" si="3"/>
        <v>84922974.647658989</v>
      </c>
      <c r="AE51" s="4">
        <f t="shared" si="3"/>
        <v>127748233.44040559</v>
      </c>
      <c r="AF51" s="4">
        <f t="shared" si="3"/>
        <v>39162292.608758986</v>
      </c>
      <c r="AG51" s="4">
        <f t="shared" si="3"/>
        <v>39811763.676110908</v>
      </c>
      <c r="AH51" s="4">
        <f t="shared" si="3"/>
        <v>48952614.485620387</v>
      </c>
      <c r="AI51" s="4">
        <f t="shared" si="3"/>
        <v>31480296.829812825</v>
      </c>
      <c r="AJ51" s="4">
        <f t="shared" si="3"/>
        <v>106171846.24241829</v>
      </c>
      <c r="AK51" s="4">
        <f t="shared" si="3"/>
        <v>49836027.579392627</v>
      </c>
      <c r="AL51" s="4">
        <f t="shared" si="3"/>
        <v>45520683.245637849</v>
      </c>
      <c r="AM51" s="4">
        <f t="shared" si="3"/>
        <v>23098287.810647592</v>
      </c>
      <c r="AN51" s="4">
        <f t="shared" si="3"/>
        <v>98954011.114743948</v>
      </c>
      <c r="AO51" s="4">
        <f t="shared" si="3"/>
        <v>22490245.730922423</v>
      </c>
      <c r="AP51" s="4">
        <f t="shared" si="3"/>
        <v>33932960.977608256</v>
      </c>
      <c r="AQ51" s="4">
        <f t="shared" si="3"/>
        <v>27984704.616154104</v>
      </c>
      <c r="AR51" s="4">
        <f t="shared" si="3"/>
        <v>73175419.667861179</v>
      </c>
      <c r="AS51" s="4">
        <f t="shared" si="3"/>
        <v>3795342312.5350699</v>
      </c>
    </row>
    <row r="52" spans="1:45" ht="15.75" thickTop="1" x14ac:dyDescent="0.25"/>
    <row r="53" spans="1:45" x14ac:dyDescent="0.25">
      <c r="A53" s="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x14ac:dyDescent="0.25">
      <c r="A54" s="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6" spans="1:45" x14ac:dyDescent="0.25">
      <c r="A56" s="9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</row>
    <row r="57" spans="1:45" x14ac:dyDescent="0.25">
      <c r="A57" s="9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E79CF-0E85-4C47-8E8E-95D8F370BD50}">
  <dimension ref="A1:K47"/>
  <sheetViews>
    <sheetView workbookViewId="0">
      <selection activeCell="B1" sqref="B1:D1"/>
    </sheetView>
  </sheetViews>
  <sheetFormatPr defaultRowHeight="15" x14ac:dyDescent="0.25"/>
  <cols>
    <col min="1" max="1" width="5.5703125" bestFit="1" customWidth="1"/>
    <col min="2" max="2" width="14.5703125" customWidth="1"/>
    <col min="4" max="4" width="14.5703125" bestFit="1" customWidth="1"/>
    <col min="5" max="5" width="24.85546875" bestFit="1" customWidth="1"/>
    <col min="6" max="6" width="9.140625" customWidth="1"/>
    <col min="7" max="7" width="5.5703125" bestFit="1" customWidth="1"/>
    <col min="8" max="8" width="13.42578125" bestFit="1" customWidth="1"/>
    <col min="10" max="10" width="15.42578125" bestFit="1" customWidth="1"/>
    <col min="11" max="11" width="24.85546875" bestFit="1" customWidth="1"/>
  </cols>
  <sheetData>
    <row r="1" spans="1:8" ht="45" x14ac:dyDescent="0.25">
      <c r="A1" s="58" t="s">
        <v>63</v>
      </c>
      <c r="B1" s="59" t="s">
        <v>113</v>
      </c>
      <c r="C1" s="58"/>
      <c r="G1" s="58" t="s">
        <v>63</v>
      </c>
      <c r="H1" s="59" t="s">
        <v>114</v>
      </c>
    </row>
    <row r="2" spans="1:8" x14ac:dyDescent="0.25">
      <c r="A2" s="60">
        <v>2029.0344299999999</v>
      </c>
      <c r="B2" s="3">
        <v>391151.62734374992</v>
      </c>
      <c r="G2" s="60">
        <v>2029.08951</v>
      </c>
      <c r="H2" s="3">
        <v>1162647.890625</v>
      </c>
    </row>
    <row r="3" spans="1:8" x14ac:dyDescent="0.25">
      <c r="A3" s="60">
        <v>2030.02559</v>
      </c>
      <c r="B3" s="3">
        <v>1188499.1753906244</v>
      </c>
      <c r="G3" s="60">
        <v>2030.1360299999999</v>
      </c>
      <c r="H3" s="3">
        <v>3532660.8984375</v>
      </c>
    </row>
    <row r="4" spans="1:8" x14ac:dyDescent="0.25">
      <c r="A4" s="60">
        <v>2031.0444199999999</v>
      </c>
      <c r="B4" s="3">
        <v>1996641.0039228508</v>
      </c>
      <c r="G4" s="60">
        <v>2031.21018</v>
      </c>
      <c r="H4" s="3">
        <v>7156265.4563964829</v>
      </c>
    </row>
    <row r="5" spans="1:8" x14ac:dyDescent="0.25">
      <c r="A5" s="60">
        <v>2031.92551</v>
      </c>
      <c r="B5" s="3">
        <v>3237074.4903925406</v>
      </c>
      <c r="G5" s="60">
        <v>2032.1466399999999</v>
      </c>
      <c r="H5" s="3">
        <v>13333289.329500725</v>
      </c>
    </row>
    <row r="6" spans="1:8" x14ac:dyDescent="0.25">
      <c r="A6" s="60">
        <v>2032.9168400000001</v>
      </c>
      <c r="B6" s="3">
        <v>5388124.091885318</v>
      </c>
      <c r="G6" s="60">
        <v>2032.9729199999999</v>
      </c>
      <c r="H6" s="3">
        <v>18400674.160407159</v>
      </c>
    </row>
    <row r="7" spans="1:8" x14ac:dyDescent="0.25">
      <c r="A7" s="60">
        <v>2033.9907599999999</v>
      </c>
      <c r="B7" s="3">
        <v>7155770.7650803328</v>
      </c>
      <c r="G7" s="60">
        <v>2034.1295500000001</v>
      </c>
      <c r="H7" s="3">
        <v>22311167.303843264</v>
      </c>
    </row>
    <row r="8" spans="1:8" x14ac:dyDescent="0.25">
      <c r="A8" s="60">
        <v>2034.9545000000001</v>
      </c>
      <c r="B8" s="3">
        <v>8492089.1623417102</v>
      </c>
      <c r="G8" s="60">
        <v>2035.2312099999999</v>
      </c>
      <c r="H8" s="3">
        <v>25015847.006674282</v>
      </c>
    </row>
    <row r="9" spans="1:8" x14ac:dyDescent="0.25">
      <c r="A9" s="60">
        <v>2035.9459899999999</v>
      </c>
      <c r="B9" s="3">
        <v>12698283.484694757</v>
      </c>
      <c r="G9" s="60">
        <v>2035.94597</v>
      </c>
      <c r="H9" s="3">
        <v>33009820.202087924</v>
      </c>
    </row>
    <row r="10" spans="1:8" x14ac:dyDescent="0.25">
      <c r="A10" s="60">
        <v>2037.0202200000001</v>
      </c>
      <c r="B10" s="3">
        <v>19185717.760471687</v>
      </c>
      <c r="G10" s="60">
        <v>2037.46984</v>
      </c>
      <c r="H10" s="3">
        <v>49025709.318995722</v>
      </c>
    </row>
    <row r="11" spans="1:8" x14ac:dyDescent="0.25">
      <c r="A11" s="60">
        <v>2038.0672</v>
      </c>
      <c r="B11" s="3">
        <v>29074062.002721608</v>
      </c>
      <c r="G11" s="60">
        <v>2038.23305</v>
      </c>
      <c r="H11" s="3">
        <v>73464023.817966849</v>
      </c>
    </row>
    <row r="12" spans="1:8" x14ac:dyDescent="0.25">
      <c r="A12" s="60">
        <v>2038.9765500000001</v>
      </c>
      <c r="B12" s="3">
        <v>40223281.443579249</v>
      </c>
      <c r="G12" s="60">
        <v>2039.28234</v>
      </c>
      <c r="H12" s="3">
        <v>106646378.75936671</v>
      </c>
    </row>
    <row r="13" spans="1:8" x14ac:dyDescent="0.25">
      <c r="A13" s="60">
        <v>2039.99594</v>
      </c>
      <c r="B13" s="3">
        <v>48829827.297160633</v>
      </c>
      <c r="G13" s="60">
        <v>2040.18868</v>
      </c>
      <c r="H13" s="3">
        <v>140756846.30713782</v>
      </c>
    </row>
    <row r="14" spans="1:8" x14ac:dyDescent="0.25">
      <c r="A14" s="60">
        <v>2041.0152</v>
      </c>
      <c r="B14" s="3">
        <v>55954140.832636513</v>
      </c>
      <c r="G14" s="60">
        <v>2041.3328200000001</v>
      </c>
      <c r="H14" s="3">
        <v>176120780.70854098</v>
      </c>
    </row>
    <row r="15" spans="1:8" x14ac:dyDescent="0.25">
      <c r="A15" s="60">
        <v>2041.9516100000001</v>
      </c>
      <c r="B15" s="3">
        <v>61067497.355641946</v>
      </c>
      <c r="G15" s="60">
        <v>2041.99945</v>
      </c>
      <c r="H15" s="3">
        <v>185296253.51109305</v>
      </c>
    </row>
    <row r="16" spans="1:8" x14ac:dyDescent="0.25">
      <c r="A16" s="60">
        <v>2042.99821</v>
      </c>
      <c r="B16" s="3">
        <v>65680319.504681438</v>
      </c>
      <c r="G16" s="60">
        <v>2043.0468599999999</v>
      </c>
      <c r="H16" s="3">
        <v>195173632.90815696</v>
      </c>
    </row>
    <row r="17" spans="1:11" x14ac:dyDescent="0.25">
      <c r="A17" s="60">
        <v>2043.9617699999999</v>
      </c>
      <c r="B17" s="3">
        <v>65572520.352137819</v>
      </c>
      <c r="G17" s="60">
        <v>2044.23632</v>
      </c>
      <c r="H17" s="3">
        <v>195547648.78111923</v>
      </c>
    </row>
    <row r="18" spans="1:11" x14ac:dyDescent="0.25">
      <c r="A18" s="60">
        <v>2045.0080599999999</v>
      </c>
      <c r="B18" s="3">
        <v>65585631.697152786</v>
      </c>
      <c r="G18" s="60">
        <v>2045.2829200000001</v>
      </c>
      <c r="H18" s="3">
        <v>196514793.80066383</v>
      </c>
    </row>
    <row r="19" spans="1:11" x14ac:dyDescent="0.25">
      <c r="A19" s="60">
        <v>2045.9166600000001</v>
      </c>
      <c r="B19" s="3">
        <v>65649121.498615086</v>
      </c>
      <c r="G19" s="60">
        <v>2046.2820099999999</v>
      </c>
      <c r="H19" s="3">
        <v>195899008.9468385</v>
      </c>
    </row>
    <row r="20" spans="1:11" x14ac:dyDescent="0.25">
      <c r="A20" s="60">
        <v>2046.9628399999999</v>
      </c>
      <c r="B20" s="3">
        <v>65858346.680277891</v>
      </c>
      <c r="G20" s="60">
        <v>2047.3287399999999</v>
      </c>
      <c r="H20" s="3">
        <v>195846122.07635638</v>
      </c>
    </row>
    <row r="21" spans="1:11" x14ac:dyDescent="0.25">
      <c r="A21" s="60">
        <v>2047.89894</v>
      </c>
      <c r="B21" s="3">
        <v>65804178.120716751</v>
      </c>
      <c r="G21" s="60">
        <v>2048.18507</v>
      </c>
      <c r="H21" s="3">
        <v>195806318.28233579</v>
      </c>
    </row>
    <row r="22" spans="1:11" x14ac:dyDescent="0.25">
      <c r="A22" s="60">
        <v>2048.9726999999998</v>
      </c>
      <c r="B22" s="3">
        <v>65812915.867126524</v>
      </c>
      <c r="G22" s="60">
        <v>2049.2316999999998</v>
      </c>
      <c r="H22" s="3">
        <v>196064932.60120234</v>
      </c>
    </row>
    <row r="23" spans="1:11" x14ac:dyDescent="0.25">
      <c r="A23" s="60">
        <v>2049.99143</v>
      </c>
      <c r="B23" s="3">
        <v>65785640.505109854</v>
      </c>
      <c r="C23" s="61" t="s">
        <v>115</v>
      </c>
      <c r="D23" s="62">
        <f>SUM(B2:B23)</f>
        <v>820630834.71908176</v>
      </c>
      <c r="G23" s="60">
        <v>2050.1833099999999</v>
      </c>
      <c r="H23" s="3">
        <v>196837791.06025955</v>
      </c>
      <c r="I23" s="61" t="s">
        <v>115</v>
      </c>
      <c r="J23" s="62">
        <f>SUM(H2:H23)</f>
        <v>2422922613.128006</v>
      </c>
    </row>
    <row r="24" spans="1:11" x14ac:dyDescent="0.25">
      <c r="A24" s="60">
        <v>2051.0307699999998</v>
      </c>
      <c r="B24" s="3">
        <v>65822243.937102281</v>
      </c>
      <c r="D24" s="62"/>
      <c r="G24" s="60">
        <v>2051.1347599999999</v>
      </c>
      <c r="H24" s="3">
        <v>196212370.45657748</v>
      </c>
    </row>
    <row r="25" spans="1:11" x14ac:dyDescent="0.25">
      <c r="A25" s="60">
        <v>2051.9867300000001</v>
      </c>
      <c r="B25" s="3">
        <v>66177846.993802898</v>
      </c>
      <c r="C25" s="61"/>
      <c r="D25" s="62"/>
      <c r="E25" s="62"/>
      <c r="G25" s="60">
        <v>2052.2289999999998</v>
      </c>
      <c r="H25" s="3">
        <v>196534048.38121951</v>
      </c>
      <c r="I25" s="61"/>
      <c r="J25" s="2"/>
      <c r="K25" s="62"/>
    </row>
    <row r="26" spans="1:11" x14ac:dyDescent="0.25">
      <c r="A26" s="60">
        <v>2052.9235899999999</v>
      </c>
      <c r="B26" s="3">
        <v>66082203.852191105</v>
      </c>
      <c r="G26" s="60">
        <v>2053.1805800000002</v>
      </c>
      <c r="H26" s="3">
        <v>196709133.93233937</v>
      </c>
    </row>
    <row r="27" spans="1:11" x14ac:dyDescent="0.25">
      <c r="A27" s="60">
        <v>2053.93696</v>
      </c>
      <c r="B27" s="3">
        <v>66097866.742855623</v>
      </c>
      <c r="G27" s="60">
        <v>2054.4175799999998</v>
      </c>
      <c r="H27" s="3">
        <v>197583471.30307657</v>
      </c>
    </row>
    <row r="28" spans="1:11" x14ac:dyDescent="0.25">
      <c r="A28" s="60">
        <v>2054.93118</v>
      </c>
      <c r="B28" s="3">
        <v>66286782.267324537</v>
      </c>
      <c r="G28" s="60">
        <v>2055.3214499999999</v>
      </c>
      <c r="H28" s="3">
        <v>197347724.52054855</v>
      </c>
    </row>
    <row r="29" spans="1:11" x14ac:dyDescent="0.25">
      <c r="A29" s="60">
        <v>2055.9253800000001</v>
      </c>
      <c r="B29" s="63">
        <v>66353375.4641601</v>
      </c>
      <c r="G29" s="60">
        <v>2056.27297</v>
      </c>
      <c r="H29" s="3">
        <v>197796009.14873034</v>
      </c>
    </row>
    <row r="30" spans="1:11" x14ac:dyDescent="0.25">
      <c r="A30" s="60">
        <v>2056.91966</v>
      </c>
      <c r="B30" s="3">
        <v>66208760.478393741</v>
      </c>
      <c r="G30" s="60">
        <v>2057.3197</v>
      </c>
      <c r="H30" s="63">
        <v>197984698.44885522</v>
      </c>
    </row>
    <row r="31" spans="1:11" x14ac:dyDescent="0.25">
      <c r="A31" s="60">
        <v>2057.9138499999999</v>
      </c>
      <c r="B31" s="3">
        <v>66197662.102752827</v>
      </c>
      <c r="G31" s="60">
        <v>2058.4614499999998</v>
      </c>
      <c r="H31" s="3">
        <v>197248633.61280617</v>
      </c>
    </row>
    <row r="32" spans="1:11" x14ac:dyDescent="0.25">
      <c r="A32" s="60">
        <v>2058.98452</v>
      </c>
      <c r="B32" s="3">
        <v>65704616.599138677</v>
      </c>
      <c r="G32" s="60">
        <v>2059.3653199999999</v>
      </c>
      <c r="H32" s="3">
        <v>195826751.17061651</v>
      </c>
    </row>
    <row r="33" spans="1:8" x14ac:dyDescent="0.25">
      <c r="A33" s="60">
        <v>2060.0360000000001</v>
      </c>
      <c r="B33" s="3">
        <v>64760416.454497226</v>
      </c>
      <c r="G33" s="60">
        <v>2060.22138</v>
      </c>
      <c r="H33" s="3">
        <v>193574386.2665996</v>
      </c>
    </row>
    <row r="34" spans="1:8" x14ac:dyDescent="0.25">
      <c r="A34" s="60">
        <v>2060.8771900000002</v>
      </c>
      <c r="B34" s="3">
        <v>63917215.202456012</v>
      </c>
      <c r="G34" s="60">
        <v>2061.2676700000002</v>
      </c>
      <c r="H34" s="3">
        <v>189163277.24243528</v>
      </c>
    </row>
    <row r="35" spans="1:8" x14ac:dyDescent="0.25">
      <c r="A35" s="60">
        <v>2061.92868</v>
      </c>
      <c r="B35" s="3">
        <v>62853429.253420711</v>
      </c>
      <c r="G35" s="60">
        <v>2062.2663499999999</v>
      </c>
      <c r="H35" s="3">
        <v>183022195.09811094</v>
      </c>
    </row>
    <row r="36" spans="1:8" x14ac:dyDescent="0.25">
      <c r="A36" s="60">
        <v>2062.96099</v>
      </c>
      <c r="B36" s="3">
        <v>60598944.029330797</v>
      </c>
      <c r="G36" s="60">
        <v>2063.3602900000001</v>
      </c>
      <c r="H36" s="3">
        <v>178483903.37352958</v>
      </c>
    </row>
    <row r="37" spans="1:8" x14ac:dyDescent="0.25">
      <c r="A37" s="60">
        <v>2063.9742200000001</v>
      </c>
      <c r="B37" s="3">
        <v>58812772.964626275</v>
      </c>
      <c r="G37" s="60">
        <v>2064.3590800000002</v>
      </c>
      <c r="H37" s="3">
        <v>174035828.43781176</v>
      </c>
    </row>
    <row r="38" spans="1:8" x14ac:dyDescent="0.25">
      <c r="A38" s="60">
        <v>2065.0065800000002</v>
      </c>
      <c r="B38" s="3">
        <v>57753112.868047118</v>
      </c>
      <c r="G38" s="60">
        <v>2065.3102899999999</v>
      </c>
      <c r="H38" s="3">
        <v>172539072.02800459</v>
      </c>
    </row>
    <row r="39" spans="1:8" x14ac:dyDescent="0.25">
      <c r="A39" s="60">
        <v>2065.9431300000001</v>
      </c>
      <c r="B39" s="3">
        <v>53506406.391433291</v>
      </c>
      <c r="G39" s="60">
        <v>2066.26109</v>
      </c>
      <c r="H39" s="3">
        <v>164265984.10042453</v>
      </c>
    </row>
    <row r="40" spans="1:8" x14ac:dyDescent="0.25">
      <c r="A40" s="60">
        <v>2066.8986300000001</v>
      </c>
      <c r="B40" s="3">
        <v>47303840.710265525</v>
      </c>
      <c r="G40" s="60">
        <v>2067.0213199999998</v>
      </c>
      <c r="H40" s="3">
        <v>149280786.7728819</v>
      </c>
    </row>
    <row r="41" spans="1:8" x14ac:dyDescent="0.25">
      <c r="A41" s="60">
        <v>2067.9685599999998</v>
      </c>
      <c r="B41" s="3">
        <v>37208213.167506978</v>
      </c>
      <c r="G41" s="60">
        <v>2068.1134000000002</v>
      </c>
      <c r="H41" s="3">
        <v>124089498.74263628</v>
      </c>
    </row>
    <row r="42" spans="1:8" x14ac:dyDescent="0.25">
      <c r="A42" s="60">
        <v>2068.9619200000002</v>
      </c>
      <c r="B42" s="3">
        <v>25769295.904137373</v>
      </c>
      <c r="G42" s="60">
        <v>2069.1958199999999</v>
      </c>
      <c r="H42" s="3">
        <v>90932840.291275918</v>
      </c>
    </row>
    <row r="43" spans="1:8" x14ac:dyDescent="0.25">
      <c r="A43" s="60">
        <v>2069.9745800000001</v>
      </c>
      <c r="B43" s="3">
        <v>16812090.194899842</v>
      </c>
      <c r="G43" s="60">
        <v>2070.2445899999998</v>
      </c>
      <c r="H43" s="3">
        <v>55637129.256376758</v>
      </c>
    </row>
    <row r="44" spans="1:8" x14ac:dyDescent="0.25">
      <c r="A44" s="60">
        <v>2071.0447100000001</v>
      </c>
      <c r="B44" s="3">
        <v>9602219.5752822887</v>
      </c>
      <c r="G44" s="60">
        <v>2071.2173699999998</v>
      </c>
      <c r="H44" s="3">
        <v>19024372.886732109</v>
      </c>
    </row>
    <row r="45" spans="1:8" x14ac:dyDescent="0.25">
      <c r="A45" s="60">
        <v>2071.96207</v>
      </c>
      <c r="B45" s="3">
        <v>4603882.7888684794</v>
      </c>
      <c r="G45" s="60">
        <v>2071.9624899999999</v>
      </c>
      <c r="H45" s="3">
        <v>9774606.6431577932</v>
      </c>
    </row>
    <row r="46" spans="1:8" ht="15.75" thickBot="1" x14ac:dyDescent="0.3">
      <c r="B46" s="64">
        <f>SUM(B2:B45)</f>
        <v>1979064032.6615758</v>
      </c>
      <c r="H46" s="4">
        <f>SUM(H2:H45)</f>
        <v>5899989335.242754</v>
      </c>
    </row>
    <row r="47" spans="1:8" ht="15.75" thickTop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Dashboard</vt:lpstr>
      <vt:lpstr>Comparison Table</vt:lpstr>
      <vt:lpstr>CSO Cost by Fiscal Year</vt:lpstr>
      <vt:lpstr>Dashboard Helper</vt:lpstr>
      <vt:lpstr>Dashboard Helper (2)</vt:lpstr>
      <vt:lpstr>Future Storm Plan</vt:lpstr>
      <vt:lpstr>Extreme Storm Plan</vt:lpstr>
      <vt:lpstr>Debt Service to 2072 (MWRA)</vt:lpstr>
      <vt:lpstr>Dashboard!Print_Area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Nathan Cote</dc:creator>
  <cp:keywords/>
  <dc:description/>
  <cp:lastModifiedBy>Cote, Nathan</cp:lastModifiedBy>
  <cp:revision/>
  <dcterms:created xsi:type="dcterms:W3CDTF">2015-06-05T18:17:20Z</dcterms:created>
  <dcterms:modified xsi:type="dcterms:W3CDTF">2026-07-24T10:58:42Z</dcterms:modified>
  <cp:category/>
  <cp:contentStatus/>
</cp:coreProperties>
</file>